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115" windowHeight="640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'Položky'!$A$1:$G$673</definedName>
    <definedName name="_xlnm.Print_Area" localSheetId="1">'Rekapitulace'!$A$1:$I$38</definedName>
    <definedName name="PocetMJ">'Krycí list'!$G$6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<sst xmlns="http://schemas.openxmlformats.org/spreadsheetml/2006/main" count="1626" uniqueCount="843">
  <si>
    <t xml:space="preserve">     1 až    2'/T       :(1,45+2,95)*2*(30+1)+(1,4+2,5)*2*(16+3)</t>
  </si>
  <si>
    <t xml:space="preserve">     3 až    4''/T       :(0,55+1,1)*2+(1,0+2,1)*2*(4+1+1)</t>
  </si>
  <si>
    <t xml:space="preserve">     5 +  6/T            :(0,5+2,1)*2*9+(1,2+1,15)*2</t>
  </si>
  <si>
    <t xml:space="preserve">     7 +  8/T       :(1,4+2,5)*2*28+(1,0+2,1)*2*3</t>
  </si>
  <si>
    <t xml:space="preserve">     9 až 11/T    :(0,9+0,6)*2+(1,4+0,5)*2+(1,6+2,95)*2*32</t>
  </si>
  <si>
    <t xml:space="preserve">    12 až 14/T   :(1,5+4,2)*2+(1,5+2,95)*2+(1,5+2,5)*2*2</t>
  </si>
  <si>
    <t xml:space="preserve">    15 + 16/T     :(1,5*2+0,6+0,8)*2+(1,6*2+1,4+0,7)*2</t>
  </si>
  <si>
    <t xml:space="preserve">    17 + 18/T     :0,9*4*2+(1,0+0,55)*2</t>
  </si>
  <si>
    <t>611110PC101</t>
  </si>
  <si>
    <t xml:space="preserve">   dle tabulek -  1+ 1'/T        :30+1</t>
  </si>
  <si>
    <t>611110PC102</t>
  </si>
  <si>
    <t xml:space="preserve">   dle tabulek -  2+ 2'/T        :16+3</t>
  </si>
  <si>
    <t>611110PC103</t>
  </si>
  <si>
    <t xml:space="preserve">  dle tabulek -  3/T        :1</t>
  </si>
  <si>
    <t>611110PC104</t>
  </si>
  <si>
    <t xml:space="preserve">   dle tabulek -  4/T        :4</t>
  </si>
  <si>
    <t>611110PC105</t>
  </si>
  <si>
    <t xml:space="preserve">   dle tabulek -  5/T        :9</t>
  </si>
  <si>
    <t>611110PC106</t>
  </si>
  <si>
    <t xml:space="preserve">  dle tabulek -  6/T       :1</t>
  </si>
  <si>
    <t>611110PC107</t>
  </si>
  <si>
    <t xml:space="preserve">   dle tabulek -  7/T        :28</t>
  </si>
  <si>
    <t>611110PC108</t>
  </si>
  <si>
    <t xml:space="preserve">   dle tabulek -  8/T        :3</t>
  </si>
  <si>
    <t>611110PC109</t>
  </si>
  <si>
    <t xml:space="preserve">    dle tabulek -  9/T        :1</t>
  </si>
  <si>
    <t>611110PC110</t>
  </si>
  <si>
    <t>Příplatek za zazdívání otvorů do 1 m2</t>
  </si>
  <si>
    <t>Příplatek za zazdívání otvorů do 4 m2</t>
  </si>
  <si>
    <t>Těsnění spár akrylát.tmelem vč.proříznutí spáry</t>
  </si>
  <si>
    <t>Těsnění spár samolep.těsnící páskou pro interiér (  bez dodávky pásky  )</t>
  </si>
  <si>
    <t>Osazení rohových profilů</t>
  </si>
  <si>
    <t>Okenní těs.fólie  pro interiér   šíř. 50mm</t>
  </si>
  <si>
    <t>Příplatek za ruční dočištění kartáči</t>
  </si>
  <si>
    <t>Příplatek za provádění úprav venk.ostění zevnitř</t>
  </si>
  <si>
    <t>Odříznutí oken.rámu od stávající omítky</t>
  </si>
  <si>
    <t>Těsnění spár samolepicí těsnící páskou do exteriér (  bez dodávky pásky )</t>
  </si>
  <si>
    <t>Těsnění spár trvale pružným tmelem (  včet.prořezání spáry )</t>
  </si>
  <si>
    <t>Okenní těs. fólie pro exteriér    šíř. 50mm</t>
  </si>
  <si>
    <t>Osazení předmětů do zdiva, 1 kg / kus včetně dodávky kabel. Průchodky</t>
  </si>
  <si>
    <t>Příplatek za osazení kotev do chemic.malty</t>
  </si>
  <si>
    <t>Závitová tyč  M12/250 mm včet.podlož. a matic vše pozinkováno</t>
  </si>
  <si>
    <t>Bourání beton. parapetních desek  330/55 mm</t>
  </si>
  <si>
    <t>Bourání beton. parapetních desek  400/55 mm</t>
  </si>
  <si>
    <t>Bourání beton. parapetních desek  350/65 mm</t>
  </si>
  <si>
    <t>Bourání beton. parapetních desek  470/65 mm</t>
  </si>
  <si>
    <t>Bourání beton. parapetních desek  do 510/65 mm</t>
  </si>
  <si>
    <t>Bourání beton parapetních desek  do 610/65 mm</t>
  </si>
  <si>
    <t>Vyvěšení dřevěných okenních křídel</t>
  </si>
  <si>
    <t>Vrt jádrový D do 15mm v cihel. Stěně</t>
  </si>
  <si>
    <t>Odříznutí plech.krytiny včet.dřev.bednění u dozdí vek oken</t>
  </si>
  <si>
    <t>Oplechování parapetu z Pz plechu rš 300 mm s polyesterovou úpravou</t>
  </si>
  <si>
    <t>Oplechování parapetu z Pz plechu rš 350 mm s polyesterovou úpravou</t>
  </si>
  <si>
    <t>Oplechování parapetu z Pz plechu rš 470 mm s polyesterovou úpravou</t>
  </si>
  <si>
    <t>Příplatek na celoploš.lepení PUR lepidlem</t>
  </si>
  <si>
    <t>Příplatek na výměnu oplechov. parapetů zevnitř</t>
  </si>
  <si>
    <t>Rozšíř.oplechování na římse vedle okna  rš 115 mm z Pz plechu s polyester.úpravou</t>
  </si>
  <si>
    <t>Zednické výpomoci</t>
  </si>
  <si>
    <t>Parapet lamin.interiér z voděodolné DTD š. 580 mm s nosem</t>
  </si>
  <si>
    <t>Parapet lamin.interiér z voděodolné DTD š. 610 mm s nosem</t>
  </si>
  <si>
    <t>Parapet lamin.interiér z voděodolné DTD š. 680 mm s nosem</t>
  </si>
  <si>
    <t>Montáž větracích mřížek do parapet. desek</t>
  </si>
  <si>
    <t>Příplatek na  povrch.úpravu *KOMAXIT*</t>
  </si>
  <si>
    <t>Mřížka z tahokovu před sklep.okno 80/80cm    (3/Z) včet.žár.pozinkování</t>
  </si>
  <si>
    <t>Mřížka z tahokovu před sklep.okno 90/45cm    (4/Z) včet.žár.pozinkování</t>
  </si>
  <si>
    <t>Větrací mřížka do parapetní desky           (10/Z)</t>
  </si>
  <si>
    <t>Plastové okno 4 křídl OS 145x295 cm          (1/T)</t>
  </si>
  <si>
    <t>Plastové okno 3 křídl. OS 140x250 cm         (2/T)</t>
  </si>
  <si>
    <t>Plastové okno 1křídl. OS. 55x110 cm          (3/T)</t>
  </si>
  <si>
    <t>Plastové okno 2 křídl. OS 100x210 cm         (4/T) vnější sklo matné</t>
  </si>
  <si>
    <t>Plastové okno 2 křídl. OS 50x210 cm         (5/T) vnější sklo matné</t>
  </si>
  <si>
    <t>Plastové okno 2 křídl. FIX  120x115 cm       (6/T)</t>
  </si>
  <si>
    <t>Plastové okno 3 křídl. OS 140x250 cm         (7/T)</t>
  </si>
  <si>
    <t>Plastové okno 2 křídl. OS 100x210 cm         (8/T) vnější sklo matné</t>
  </si>
  <si>
    <t>Plastové okno 1křídl. OS. 90x60 cm           (9/T)</t>
  </si>
  <si>
    <t>Plastové okno 1křídl. FIX  140x50 cm        (10/T)</t>
  </si>
  <si>
    <t>Plastové okno 4 křídl OS 160x295 cm         (11/T)</t>
  </si>
  <si>
    <t>Plastové okno 6 křídl. OS 150x420 cm        (12/T)</t>
  </si>
  <si>
    <t>Plastové okno 4 křídl OS 150x295 cm         (13/T)</t>
  </si>
  <si>
    <t>Plastové okno 3 křídl. OS 150x250 cm        (14/T)</t>
  </si>
  <si>
    <t>Plastové okno 2 křídl. OS 150x60 cm        (15h/T)</t>
  </si>
  <si>
    <t>Plastové okno 3 křídl. OS 160x140 cm       (16h/T)</t>
  </si>
  <si>
    <t>Plastové okno 1křídl. OS. 90x90 cm          (17/T)</t>
  </si>
  <si>
    <t>Plastové okno 1křídl. OS. 100x55 cm         (18/T)</t>
  </si>
  <si>
    <t>Plastové okno 2 křídl. OS 100x210 cm        (4'/T) vnější sklo čiré</t>
  </si>
  <si>
    <t>Plastové okno 1křídl. výklop. 150x80 cm    (15s/T)</t>
  </si>
  <si>
    <t>Plastové okno 1křídl. výklop. 160x70 cm    (16s/T)</t>
  </si>
  <si>
    <t>Demontáž a zpětná montáž čidla alarmu</t>
  </si>
  <si>
    <t xml:space="preserve">    dle tabulek -  10/T        :1</t>
  </si>
  <si>
    <t>611110PC111</t>
  </si>
  <si>
    <t xml:space="preserve">   dle tabulek -  11/T        :32</t>
  </si>
  <si>
    <t>611110PC112</t>
  </si>
  <si>
    <t xml:space="preserve">   dle tabulek -  12/T       :1</t>
  </si>
  <si>
    <t>611110PC113</t>
  </si>
  <si>
    <t xml:space="preserve">   dle tabulek -  13/T        :1</t>
  </si>
  <si>
    <t>611110PC114</t>
  </si>
  <si>
    <t xml:space="preserve">   dle tabulek -  14/T        :2</t>
  </si>
  <si>
    <t>611110PC115</t>
  </si>
  <si>
    <t xml:space="preserve">   dle tabulek -  15/T  horní       :1</t>
  </si>
  <si>
    <t>611110PC116</t>
  </si>
  <si>
    <t xml:space="preserve">   dle tabulek -  16/T  horní        :1</t>
  </si>
  <si>
    <t>611110PC117</t>
  </si>
  <si>
    <t xml:space="preserve">    dle tabulek -  17/T        :2</t>
  </si>
  <si>
    <t>611110PC118</t>
  </si>
  <si>
    <t xml:space="preserve">  dle tabulek -  18/T        :1</t>
  </si>
  <si>
    <t>611110PC154</t>
  </si>
  <si>
    <t xml:space="preserve">   dle tabulek -  4'+ 4''/T        :1+1</t>
  </si>
  <si>
    <t>611110PC155</t>
  </si>
  <si>
    <t xml:space="preserve">    dle tabulek -  15/T   spodní      :1</t>
  </si>
  <si>
    <t>611110PC156</t>
  </si>
  <si>
    <t xml:space="preserve">    dle tabulek -  16/T   spodní       :1</t>
  </si>
  <si>
    <t>781</t>
  </si>
  <si>
    <t>Obklady keramické</t>
  </si>
  <si>
    <t>781413114U00</t>
  </si>
  <si>
    <t xml:space="preserve">Mtž obklad pórov lepidlo -45ks/m2 </t>
  </si>
  <si>
    <t xml:space="preserve">  1- 27   D5     8/T      :((1,0+2*0,82)*0,24+1,1*0,9-1,0*0,82)*3</t>
  </si>
  <si>
    <t xml:space="preserve">  1- 47   D19    4/T     :((1,0+2*1,2)*0,38+(1,1+2*1,2)*0,05)*4</t>
  </si>
  <si>
    <t xml:space="preserve">
SKP 45.21.12   Konstrukce a práce hrubé stavby domů vícebytových
CPV 45211100-0  Stavební úpravy domů
</t>
  </si>
  <si>
    <t xml:space="preserve">        dtto         5/T     :((0,5+2*1,2)*0,38+(0,6+2*1,2)*0,05)*9</t>
  </si>
  <si>
    <t xml:space="preserve">  1- 08            9/T      :(0,9+2*0,2)*0,4</t>
  </si>
  <si>
    <t>781419191U00</t>
  </si>
  <si>
    <t xml:space="preserve">Přípl obklad pórov plocha -10m2 </t>
  </si>
  <si>
    <t xml:space="preserve">   výměra dle montáže obkladů       :20,0668</t>
  </si>
  <si>
    <t>781493111U00</t>
  </si>
  <si>
    <t>Plastový profil lepený rohový (  včetně dodávky  )</t>
  </si>
  <si>
    <t xml:space="preserve">  1- 27   D5     8/T      :(1,0+2*0,82)*3</t>
  </si>
  <si>
    <t xml:space="preserve">  1- 47   D19    4/T     :(1,0+2*1,2)*4</t>
  </si>
  <si>
    <t xml:space="preserve">        dtto          5/T     :(0,5+2*1,2)*9</t>
  </si>
  <si>
    <t xml:space="preserve">  1- 08              9/T     :0,9+2*0,2</t>
  </si>
  <si>
    <t>59781345</t>
  </si>
  <si>
    <t>Obkládačka bělninová  14,8x14,8 bílá mat</t>
  </si>
  <si>
    <t xml:space="preserve">   výměra dle montáže       :20,0668*1,02</t>
  </si>
  <si>
    <t>998781203R00</t>
  </si>
  <si>
    <t xml:space="preserve">Přesun hmot pro obklady keramické, výšky do 24 m </t>
  </si>
  <si>
    <t>783</t>
  </si>
  <si>
    <t>Nátěry</t>
  </si>
  <si>
    <t>783225600R00</t>
  </si>
  <si>
    <t xml:space="preserve">Nátěr syntetický kovových konstrukcí 2x email </t>
  </si>
  <si>
    <t>;  stávající mříže před okny</t>
  </si>
  <si>
    <t xml:space="preserve">   dle zám. tabulek - 1+ 2/Z      :(0,95*2+2,05)*2,0*3</t>
  </si>
  <si>
    <t>783226100R00</t>
  </si>
  <si>
    <t xml:space="preserve">Nátěr syntetický kovových konstrukcí základní </t>
  </si>
  <si>
    <t xml:space="preserve">    výměra dle emailování           :23,7</t>
  </si>
  <si>
    <t>783812110R00</t>
  </si>
  <si>
    <t xml:space="preserve">Nátěr olejový omítek stěn 2x + 1x email + 2x tmel </t>
  </si>
  <si>
    <t xml:space="preserve">;  dle detail.výkr.    </t>
  </si>
  <si>
    <t xml:space="preserve">   1- 19    D1  2+ 7/T    :0,24*2*0,4*(10+8)</t>
  </si>
  <si>
    <t xml:space="preserve">     dtto    D3    1/T      :0,24*2*0,05</t>
  </si>
  <si>
    <t xml:space="preserve">   1- 21       D1'           :0,24*2*0,05</t>
  </si>
  <si>
    <t xml:space="preserve">   1- 23       D2            :0,34*2*0,05*12</t>
  </si>
  <si>
    <t xml:space="preserve">   1- 25    D4    11/T   :0,41*2*0,4*11</t>
  </si>
  <si>
    <t xml:space="preserve">   1- 29       D6            :0,39*2*0,05*2</t>
  </si>
  <si>
    <t xml:space="preserve">   1- 31    D7    7/T     :0,38*2*0,4*18</t>
  </si>
  <si>
    <t xml:space="preserve">   1- 33       D7'           :0,38*2*0,05*4</t>
  </si>
  <si>
    <t xml:space="preserve">   1- 35       D8            :0,48*2*0,05*6</t>
  </si>
  <si>
    <t xml:space="preserve">   1- 36    D9/D4         :0,48*2*0,05*3</t>
  </si>
  <si>
    <t xml:space="preserve">   1- 37    D9'/D4        :0,48*2*0,05*4</t>
  </si>
  <si>
    <t xml:space="preserve">   1- 38   D10/D1  2/T      :0,37*2*0,4</t>
  </si>
  <si>
    <t xml:space="preserve">   1- 39   D11/D4   11/T   :0,52*2*0,4*11</t>
  </si>
  <si>
    <t xml:space="preserve">   1- 40   D12/D2    1/T    :0,48*2*0,05*2</t>
  </si>
  <si>
    <t xml:space="preserve">   1- 41   D13/D1    2/T    :0,26*2*0,4</t>
  </si>
  <si>
    <t xml:space="preserve">   1- 42   D14/D4   11/T   :0,52*2*0,4*9</t>
  </si>
  <si>
    <t xml:space="preserve">   1- 43   D15/D4   11/T   :0,34*2*0,4</t>
  </si>
  <si>
    <t xml:space="preserve">   1- 44   D16/D2        :0,62*2*0,05*3</t>
  </si>
  <si>
    <t xml:space="preserve">  okna     26 ks</t>
  </si>
  <si>
    <t>hod</t>
  </si>
  <si>
    <t xml:space="preserve">   1- 45   D17/D1        :0,4*2*0,05*(1+3)</t>
  </si>
  <si>
    <t xml:space="preserve">   1- 46   D18/D1        :0,38*2*0,4*(2+2)</t>
  </si>
  <si>
    <t xml:space="preserve">         3, 6+ 10/T     :0,4*2*0,05*3</t>
  </si>
  <si>
    <t xml:space="preserve">          15+ 16/T     :0,4*2*0,4+0,4*2*0,05*(2+1)</t>
  </si>
  <si>
    <t>783812190R00</t>
  </si>
  <si>
    <t xml:space="preserve">Nátěr olejový omítek stěn, napuštění </t>
  </si>
  <si>
    <t xml:space="preserve">   výměra dle nátěru        :25,16</t>
  </si>
  <si>
    <t>783901100U00</t>
  </si>
  <si>
    <t xml:space="preserve">Oškrabání nebo obroušení kovových konstrukcí </t>
  </si>
  <si>
    <t>783903812R00</t>
  </si>
  <si>
    <t>Odmaštění saponáty (  výměra dle oškrábání  )</t>
  </si>
  <si>
    <t>784</t>
  </si>
  <si>
    <t>Malby</t>
  </si>
  <si>
    <t>784412302R00</t>
  </si>
  <si>
    <t xml:space="preserve">Pačokování 2x, obrus, sádra, místnosti H do 5 m </t>
  </si>
  <si>
    <t>;  výměra dle oprav. omítek ostění</t>
  </si>
  <si>
    <t xml:space="preserve">    pol.   12/61        :412,259</t>
  </si>
  <si>
    <t>784453612U00</t>
  </si>
  <si>
    <t xml:space="preserve">Malba 2x z tekutých směsí tónované, m -5m </t>
  </si>
  <si>
    <t>;   1.n.p. - levé křídlo</t>
  </si>
  <si>
    <t>(8,7+5,6+3,4+8,3+6,6)*4,1</t>
  </si>
  <si>
    <t>(5,8+2,9*2)*(4,1-1,5)+3*4,0</t>
  </si>
  <si>
    <t>;  pravé křídlo</t>
  </si>
  <si>
    <t>(7,8+3,4+11,3+5,5+2,7+2,6+7,4)*4,1</t>
  </si>
  <si>
    <t xml:space="preserve">  byt školníka    :(2,5+2,6+3,2+5,9+6,5+3,2)*4,1</t>
  </si>
  <si>
    <t>Mezisoučet</t>
  </si>
  <si>
    <t>;  2.n.p. - levé křídlo</t>
  </si>
  <si>
    <t>(8,7+9,1+8,3+6,2)*4,1+(4,0+5,9+2*2,9)*(4,1-1,5)+4*4,0</t>
  </si>
  <si>
    <t>(3,4+2,8+5,5+9,2+7,4+3,4+2,4+5,5*2+2,6)*4,1</t>
  </si>
  <si>
    <t>;  3.n.p. - levé křídlo</t>
  </si>
  <si>
    <t>(8,7+9,1+2,6+5,6+6,2)*4,1+(4,0+5,9+2,9)*(4,1-1,5)+3*4,0</t>
  </si>
  <si>
    <t>(3,4+2,8+5,4+6,5+10,2+3,4+8,6+8,4)*4,1</t>
  </si>
  <si>
    <t>786</t>
  </si>
  <si>
    <t>Čalounické úpravy</t>
  </si>
  <si>
    <t>786621121R00</t>
  </si>
  <si>
    <t>Žaluzie lam.oken zdvoj.otev.kovových, nebo do plastových oken</t>
  </si>
  <si>
    <t>;  dle tabulek plast.oken</t>
  </si>
  <si>
    <t xml:space="preserve">     1+  2/T       :1,45*2,95*30+1,4*2,5*(16-1)</t>
  </si>
  <si>
    <t xml:space="preserve">     4''+ 11/T     :1,0*2,1+1,6*2,95*32</t>
  </si>
  <si>
    <t xml:space="preserve">    15+ 16/T      :1,5*(0,6+0,8)+1,6*(1,4+0,7)</t>
  </si>
  <si>
    <t>998786203R00</t>
  </si>
  <si>
    <t xml:space="preserve">Přesun hmot pro čalounické úpravy, výšky do 24 m </t>
  </si>
  <si>
    <t>M22</t>
  </si>
  <si>
    <t>Montáž sdělovací a zabezp. techniky</t>
  </si>
  <si>
    <t>22301101</t>
  </si>
  <si>
    <t>Ztížené výrobní podmínky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</si>
  <si>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</si>
  <si>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</si>
  <si>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</si>
  <si>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</si>
  <si>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</si>
  <si>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</si>
  <si>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Statutární město Ostrava</t>
  </si>
  <si>
    <t>MS- projekce s.r.o.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</si>
  <si>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</si>
  <si>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</si>
  <si>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</si>
  <si>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</si>
  <si>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</si>
  <si>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</si>
  <si>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</si>
  <si>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</si>
  <si>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</si>
  <si>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</si>
  <si>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</si>
  <si>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</si>
  <si>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</si>
  <si>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</si>
  <si>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</si>
  <si>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</si>
  <si>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</si>
  <si>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</si>
  <si>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</si>
  <si>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</si>
  <si>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</si>
  <si>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</si>
  <si>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</si>
  <si>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</si>
  <si>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</si>
  <si>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</si>
  <si>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</si>
  <si>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</si>
  <si>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</si>
  <si>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</si>
  <si>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</si>
  <si>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</si>
  <si>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</si>
  <si>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</si>
  <si>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</si>
  <si>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</si>
  <si>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</si>
  <si>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</si>
  <si>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</si>
  <si>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</si>
  <si>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</si>
  <si>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</si>
  <si>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</si>
  <si>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</si>
  <si>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</si>
  <si>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</si>
  <si>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</si>
  <si>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</si>
  <si>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</si>
  <si>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</si>
  <si>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</si>
  <si>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</si>
  <si>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</si>
  <si>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</si>
  <si>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</si>
  <si>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</si>
  <si>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</si>
  <si>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</si>
  <si>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</si>
  <si>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</si>
  <si>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</si>
  <si>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</si>
  <si>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</si>
  <si>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</si>
  <si>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</si>
  <si>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</si>
  <si>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</si>
  <si>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</si>
  <si>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</si>
  <si>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</si>
  <si>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</si>
  <si>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</si>
  <si>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</si>
  <si>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</si>
  <si>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</si>
  <si>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</si>
  <si>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1144</t>
  </si>
  <si>
    <t>Výměna oken v obj. ZŚ Matiční 5/1082.Ostrava</t>
  </si>
  <si>
    <t>E-7367/11</t>
  </si>
  <si>
    <t>01</t>
  </si>
  <si>
    <t>Stavební práce HSV+ PSV</t>
  </si>
  <si>
    <t>801.32</t>
  </si>
  <si>
    <t>31</t>
  </si>
  <si>
    <t>Zdi podpěrné a volné</t>
  </si>
  <si>
    <t>311279001A</t>
  </si>
  <si>
    <t>m3</t>
  </si>
  <si>
    <t xml:space="preserve">   výměra dle zazdívky         :0,204</t>
  </si>
  <si>
    <t>311279002A</t>
  </si>
  <si>
    <t>;  dozdívky mezi okny - dle tabulek</t>
  </si>
  <si>
    <t xml:space="preserve">    15/T      :0,365*1,5*1,1</t>
  </si>
  <si>
    <t xml:space="preserve">    16/T      :0,365*1,6*0,85</t>
  </si>
  <si>
    <t>312272423U00</t>
  </si>
  <si>
    <t xml:space="preserve">Zeď výplň 37,5 z porobeton.tvárnic  500kg/m3 </t>
  </si>
  <si>
    <t>312272536U00</t>
  </si>
  <si>
    <t xml:space="preserve">Zeď výplň 40 cm z porobeton. tvárnic  500kg/m3 </t>
  </si>
  <si>
    <t>;  ostění oken dle detal. výkr.</t>
  </si>
  <si>
    <t xml:space="preserve">  1- 29   D6   4',4''/T    :1,0*(0,4*0,22-0,2*0,1)*3</t>
  </si>
  <si>
    <t>317941121R00</t>
  </si>
  <si>
    <t>Osazení ocelových válcovaných nosníků do č.12 ( tenkostěn. profily )</t>
  </si>
  <si>
    <t>t</t>
  </si>
  <si>
    <t xml:space="preserve">;  dle zámeč.tabulek </t>
  </si>
  <si>
    <t xml:space="preserve">     7 až  9/Z     :(1,8*31+1,6*22+1,65*12)*3,49*0,001</t>
  </si>
  <si>
    <t>317944311R00</t>
  </si>
  <si>
    <t>Válcované nosníky do č.12 osazené do otvorů včet.dodávky nosníků</t>
  </si>
  <si>
    <t xml:space="preserve">     5+ 6/Z      :(1,8+1,9)*2*7,3*0,001</t>
  </si>
  <si>
    <t>14587101</t>
  </si>
  <si>
    <t>Profil čtvercový uzavřený 11 343.0  15x1,5 mm</t>
  </si>
  <si>
    <t>T</t>
  </si>
  <si>
    <t xml:space="preserve">   výměra dle osazení       :0,3867*1,08</t>
  </si>
  <si>
    <t>41</t>
  </si>
  <si>
    <t>Stropy a stropní konstrukce</t>
  </si>
  <si>
    <t>413232211R00</t>
  </si>
  <si>
    <t xml:space="preserve">Zazdívka zhlaví válcovaných nosníků výšky do 15cm </t>
  </si>
  <si>
    <t>kus</t>
  </si>
  <si>
    <t>;  dle zámeč. tabulek</t>
  </si>
  <si>
    <t xml:space="preserve">   5+ 6/Z         :4+4</t>
  </si>
  <si>
    <t xml:space="preserve">   7 až  9/Z     :(31+22+12)*2</t>
  </si>
  <si>
    <t>61</t>
  </si>
  <si>
    <t>Upravy povrchů vnitřní</t>
  </si>
  <si>
    <t>612401191R00</t>
  </si>
  <si>
    <t xml:space="preserve">Omítka malých ploch vnitřních stěn do 0,09 m2 </t>
  </si>
  <si>
    <t>612421431R00</t>
  </si>
  <si>
    <t xml:space="preserve">Oprava vápen.omítek stěn do 50 % pl. - štukových </t>
  </si>
  <si>
    <t>m2</t>
  </si>
  <si>
    <t>;  po vybour.dřev. obkladu</t>
  </si>
  <si>
    <t xml:space="preserve">   výkr. 1- 02    2.n.p.      :1,5</t>
  </si>
  <si>
    <t>612421637R00</t>
  </si>
  <si>
    <t xml:space="preserve">Omítka vnitřní zdiva, MVC, štuková </t>
  </si>
  <si>
    <t xml:space="preserve">    15+ 16/T      :1,5*1,1+1,6*0,85</t>
  </si>
  <si>
    <t>612425931R00</t>
  </si>
  <si>
    <t xml:space="preserve">Omítka vápenná vnitřního ostění - štuková </t>
  </si>
  <si>
    <t xml:space="preserve">  1- 19    D3    1/T        :(1,45+2,95)*2*0,24+1,55*3,05-1,45*2,95</t>
  </si>
  <si>
    <t xml:space="preserve">    dto   D1     2+  7/T   :((1,4+2,5)*2*0,24+1,5*2,6-1,4*2,5)*(7+10)</t>
  </si>
  <si>
    <t xml:space="preserve">  1- 21   D1'    1ˇ/T        :(1,45+2,95)*2*0,24+1,55*3,05-1,45*2,95</t>
  </si>
  <si>
    <t xml:space="preserve">  1- 23   D2     1/T      :((1,45+2*2,95)*0,34+1,55*3,05-1,45*2,95)*12</t>
  </si>
  <si>
    <t xml:space="preserve">  1- 25   D4    11/T     :((1,6+2*2,95)*0,41+1,7*3,05-1,6*2,95)*11</t>
  </si>
  <si>
    <t xml:space="preserve">  1- 27   D5     8/T      :((1,0+2*1,25)*0,24+1,1*1,3-1,0*1,25)*3</t>
  </si>
  <si>
    <t xml:space="preserve">  1- 29   D6   4',4''/T    :((1,0+2*2,1)*0,39+1,1*2,4-1,0*2,1)*2</t>
  </si>
  <si>
    <t xml:space="preserve">  1- 31   D7     7/T       :((1,4+2*2,5)*0,36+1,5*2,6-1,4*2,5)*18</t>
  </si>
  <si>
    <t xml:space="preserve">  1- 33   D7'    2*/T      :((1,4+2*2,5)*0,36+1,5*2,6-1,4*2,5)*4</t>
  </si>
  <si>
    <t xml:space="preserve">  1- 35   D8     1/T       :((1,45+2*2,95)*0,48+1,55*3,05-1,45*2,95)*6</t>
  </si>
  <si>
    <t xml:space="preserve">  1- 36   D9/D4  1/T    :((1,45+2*2,95)*0,48+1,55*3,05-1,45*2,95)*3</t>
  </si>
  <si>
    <t xml:space="preserve">  1- 37   D9'/D4  1/T   :((1,45+2*2,95)*0,48+1,55*3,05-1,45*2,95)*4</t>
  </si>
  <si>
    <t xml:space="preserve">  1- 38  D10/D1   2/T   :(1,4+2*2,5)*0,37+1,5*2,6-1,4*2,5</t>
  </si>
  <si>
    <t xml:space="preserve">  1- 39  D11/D4  11/T  :((1,6+2*2,95)*0,52+1,7*3,05-1,6*2,95)*11</t>
  </si>
  <si>
    <t xml:space="preserve">  1- 40  D12/D2   1/T   :((1,45+2*2,95)*0,48+1,55*3,05-1,45*2,95)*2</t>
  </si>
  <si>
    <t xml:space="preserve">  1- 41  D13/D1   2/T   :(1,4+2*2,5)*0,39+1,5*2,6-1,4*2,5</t>
  </si>
  <si>
    <t xml:space="preserve">  1- 42  D14/D4   11/T    :((1,6+2*2,95)*0,52+1,7*3,05-1,6*2,95)*9</t>
  </si>
  <si>
    <t xml:space="preserve">  1- 43  D15/D4   11/T     :(1,6+2*2,95)*0,34+1,7*3,05-1,6*2,95</t>
  </si>
  <si>
    <t xml:space="preserve">  1- 44  D16/D2    1/T     :((1,45+2*2,95)*0,62+1,55*3,05-1,45*2,95)*3</t>
  </si>
  <si>
    <t xml:space="preserve">  1- 45  D17D1   2,2ˇ/T    :((1,4+2*2,5)*0,38+1,5*2,6-1,4*2,5)*4</t>
  </si>
  <si>
    <t xml:space="preserve">  1- 46   D18      12/T      :(1,5+2*4,2)*0,38+1,6*4,3-1,5*4,2</t>
  </si>
  <si>
    <t xml:space="preserve">          dtto          13/T     :(1,5+2*2,95)*0,38+1,6*3,05-1,5*2,95</t>
  </si>
  <si>
    <t xml:space="preserve">          dtto          14/T     :((1,5+2*2,5)*0,38+1,6*2,6-1,5*2,5)*2</t>
  </si>
  <si>
    <t xml:space="preserve">  1- 47  D19/D5   4/T     :((1,0+2*0,9)*0,38+1,1*1,0-1,0*0,9)*4</t>
  </si>
  <si>
    <t xml:space="preserve">         dtto             5/T    :((0,5+2*0,9)*0,38+0,6*1,0-0,5*0,9)*9</t>
  </si>
  <si>
    <t xml:space="preserve">   1- 48  skl.okno  17/T    :(0,9*3*0,69+1,0*1,0-0,9*0,9)*2</t>
  </si>
  <si>
    <t xml:space="preserve">          dtto           18/T     :(1,0+2*0,55)*0,69+1,1*0,65-1,0*0,55</t>
  </si>
  <si>
    <t>;   1- 08  bez detailu</t>
  </si>
  <si>
    <t xml:space="preserve">         3/T     :(0,55+2*1,1)*0,4+0,65*1,2-0,55*1,1</t>
  </si>
  <si>
    <t xml:space="preserve">         6/T     :(1,2+2*1,15)*0,4+1,3*1,25-1,2*1,15</t>
  </si>
  <si>
    <t xml:space="preserve">         9/T     :(0,9+2*0,4)*0,4+1,0*0,45-0,9*0,4</t>
  </si>
  <si>
    <t xml:space="preserve">        10/T    :(1,4+2*0,5)*0,4+1,5*0,6-1,4*0,5</t>
  </si>
  <si>
    <t xml:space="preserve">        15/T    :(1,5+0,6+0,8)*2*0,4+1,6*(0,7+0,9)-1,5*(0,6+0,8)</t>
  </si>
  <si>
    <t xml:space="preserve">        16/T    :(1,6+1,4+0,7)*2*0,4+1,7*(1,5+0,8)-1,6*(1,4+0,7)</t>
  </si>
  <si>
    <t>612979001</t>
  </si>
  <si>
    <t>m</t>
  </si>
  <si>
    <t>; dle detailů oken a tabulek</t>
  </si>
  <si>
    <t xml:space="preserve">    1 až  2'/T       :(1,45+2,95)*2*(30+1)+(1,4+2,5)*2*(16+1)</t>
  </si>
  <si>
    <t xml:space="preserve">    3 až  4''/T       :(0,55+1,1)*2+(1,0+2,1)*2*(4+1+1)</t>
  </si>
  <si>
    <t xml:space="preserve">    5  +  6/T         :(0,5+2,1)*2*9+(1,2+1,15)*2</t>
  </si>
  <si>
    <t xml:space="preserve">    7 +   8/T         :(1,4+2,5)*2*28+(1,0+2,1)*2*3</t>
  </si>
  <si>
    <t xml:space="preserve">    9 + 10/T         :(0,9+0,6)*2+(1,4+0,5)*2</t>
  </si>
  <si>
    <t xml:space="preserve">   11+ 12/T         :(1,6+2,95)*2*32+(1,5+4,2)*2</t>
  </si>
  <si>
    <t xml:space="preserve">   13+ 14/T         :(1,5+2,95)*2+(1,5+2,5)*2*2</t>
  </si>
  <si>
    <t xml:space="preserve">   15+ 16/T         :(1,5*2+0,6+0,8)*2+(1,6*2+1,4+0,7)*2</t>
  </si>
  <si>
    <t xml:space="preserve">   17+ 18/T         :0,9*4*2+(1,0+0,55)*2</t>
  </si>
  <si>
    <t>617991032B</t>
  </si>
  <si>
    <t>;   výměra dle těsnění akryl. tmelem</t>
  </si>
  <si>
    <t xml:space="preserve">    pol.   13/61        :1098,4</t>
  </si>
  <si>
    <t>629909001</t>
  </si>
  <si>
    <t>;  na ostění oken   (Y)</t>
  </si>
  <si>
    <t xml:space="preserve">    1 až  2'/T       :(1,45+2,95*2)*(30+1)+(1,4+2,5*2)*(16+1)</t>
  </si>
  <si>
    <t xml:space="preserve">    3 až  4''/T       :(0,55+1,1*2)+(1,0+2,1*2)*(4+1+1)</t>
  </si>
  <si>
    <t xml:space="preserve">    5  +  6/T         :(0,5+2,1*2)*9+(1,2+1,15*2)</t>
  </si>
  <si>
    <t xml:space="preserve">    7 +   8/T         :(1,4+2,5*2)*28+(1,0+2,1*2)*3</t>
  </si>
  <si>
    <t xml:space="preserve">    9 + 10/T         :(0,9+0,6*2)+(1,4+0,5*2)</t>
  </si>
  <si>
    <t xml:space="preserve">   11+ 12/T         :(1,6+2,95*2)*32+(1,5+4,2*2)</t>
  </si>
  <si>
    <t xml:space="preserve">   13+ 14/T         :(1,5+2,95*2)+(1,5+2,5*2)*2</t>
  </si>
  <si>
    <t xml:space="preserve">   15+ 16/T         :(1,5+0,6+0,8)*2+(1,6+1,4+0,7)*2</t>
  </si>
  <si>
    <t xml:space="preserve">   17+ 18/T         :0,9*3*2+1,0+0,55*2</t>
  </si>
  <si>
    <t>2835529003</t>
  </si>
  <si>
    <t xml:space="preserve">   výměra dle montáže        :1098,4*1,1</t>
  </si>
  <si>
    <t>55392550</t>
  </si>
  <si>
    <t>Profil rohový AL s tkaninou 2,5 m</t>
  </si>
  <si>
    <t xml:space="preserve">   výměra dle osazení        :906,7*1,1</t>
  </si>
  <si>
    <t>62</t>
  </si>
  <si>
    <t>Úpravy povrchů vnější</t>
  </si>
  <si>
    <t>216904391A</t>
  </si>
  <si>
    <t xml:space="preserve">   výměra dle opravy venk. omítek       :173,3695</t>
  </si>
  <si>
    <t>621131121U00</t>
  </si>
  <si>
    <t xml:space="preserve">Penetrace ASN vně podhled ručně </t>
  </si>
  <si>
    <t>621411111R00</t>
  </si>
  <si>
    <t xml:space="preserve">Barvení vnější omítky podhledů a ostění do slož 3 </t>
  </si>
  <si>
    <t>622422121R00</t>
  </si>
  <si>
    <t xml:space="preserve">Oprava vnějších omítek vápen. štuk. II, do 10 % </t>
  </si>
  <si>
    <t>;  venkov. ostění oken dle detailu  ( X)</t>
  </si>
  <si>
    <t xml:space="preserve">  1- 19    D3        1/T     :(1,45+2,95*2)*0,19</t>
  </si>
  <si>
    <t xml:space="preserve">    dto     D1    2+  7/T   :(1,4+2*2,5)*0,19*(7+10)</t>
  </si>
  <si>
    <t xml:space="preserve">    1- 21    D1'    1ˇ/T     :(1,45+2*2,95)*0,19</t>
  </si>
  <si>
    <t xml:space="preserve">    1- 23    D2     1/T      :(1,45+2*2,95)*0,19*12</t>
  </si>
  <si>
    <t xml:space="preserve">    1- 25    D4    11/T     :(1,6+2*2,95)*0,19*11</t>
  </si>
  <si>
    <t xml:space="preserve">    1- 27    D5      8/T     :(1,0+2*2,1)*0,19*3</t>
  </si>
  <si>
    <t xml:space="preserve">    1- 29    D6   4',4''/T   :(1,0+2*2,1)*0,19*2</t>
  </si>
  <si>
    <t xml:space="preserve">    1- 31    D7     7/T      :(1,4+2*2,5)*0,19*18</t>
  </si>
  <si>
    <t xml:space="preserve">    1- 33    D7'    2/T       :(1,4+2*2,5)*0,19*4</t>
  </si>
  <si>
    <t xml:space="preserve">    1- 35    D8     1/T       :(1,45+2*2,95)*0,19*6</t>
  </si>
  <si>
    <t xml:space="preserve">    1- 36  D9/D4   1/T     :(1,45+2*2,95)*0,19*3</t>
  </si>
  <si>
    <t xml:space="preserve">    1- 37  D9'/D4   1/T    :(1,45+2*2,95)*0,19*4</t>
  </si>
  <si>
    <t xml:space="preserve">    1- 38  D10/D1   2/T   :(1,4+2*2,5)*0,19</t>
  </si>
  <si>
    <t xml:space="preserve">    1- 39  D11/D4   11/T      :(1,6+2*2,95)*0,19*11</t>
  </si>
  <si>
    <t xml:space="preserve">    1- 40  D12/D2   1/T        :(1,45+2*2,95)*0,19*2</t>
  </si>
  <si>
    <t xml:space="preserve">    1- 41  D13/D1    2/T        :(1,4+2*2,5)*0,19</t>
  </si>
  <si>
    <t xml:space="preserve">    1- 42  D14/D4    11/T      :(1,6+2*2,95)*0,19*9</t>
  </si>
  <si>
    <t xml:space="preserve">    1- 43  D15/D4    11/T      :(1,6+2*2,95)*0,19</t>
  </si>
  <si>
    <t xml:space="preserve">    1- 44  D16/D2     1/T       :(1,45+2*2,95)*0,19*3</t>
  </si>
  <si>
    <t xml:space="preserve">    1- 45  D17/D1   2. 2ˇ/T    :(1,4+2*2,5)*0,19*4</t>
  </si>
  <si>
    <t xml:space="preserve">    1- 46   D18     12/T      :(1,5+2*4,2)*0,19</t>
  </si>
  <si>
    <t xml:space="preserve">          dtto          13/T     :(1,5+2*2,95)*0,19</t>
  </si>
  <si>
    <t xml:space="preserve">          dtto          14/T     :(1,5+2*2,5)*0,19*2</t>
  </si>
  <si>
    <t xml:space="preserve">  1- 47  D19/D5   4/T     :(1,0+2*2,1)*0,19*4</t>
  </si>
  <si>
    <t xml:space="preserve">         dtto             5/T    :(0,5+2*2,1)*0,19*9</t>
  </si>
  <si>
    <t xml:space="preserve">  1- 48   D5        17/T     :0,9*3*0,15*2</t>
  </si>
  <si>
    <t xml:space="preserve">         dtto           18/T     :(1,0+2*0,55)*0,15                </t>
  </si>
  <si>
    <t xml:space="preserve">         3+  6/T     :(0,55+2*1,1)*0,19+(1,2+2*1,15)*0,19</t>
  </si>
  <si>
    <t xml:space="preserve">         9+ 10/T    :(0,9+2*0,6)*0,19+(1,4+2*0,5)*0,19</t>
  </si>
  <si>
    <t xml:space="preserve">       15+ 16/T    :(1,5+0,6+0,8)*2*0,19+(1,6+1,4+0,7)*2*0,19</t>
  </si>
  <si>
    <t>622429001A</t>
  </si>
  <si>
    <t xml:space="preserve">   výměra dle opravy omítek ostění       :173,3695</t>
  </si>
  <si>
    <t>622959001</t>
  </si>
  <si>
    <t>;   výměra dle tmelení trvale pružným</t>
  </si>
  <si>
    <t xml:space="preserve">   tmelem          :906,7</t>
  </si>
  <si>
    <t>627991032B</t>
  </si>
  <si>
    <t>; dle detalů osazení oken - výkr.</t>
  </si>
  <si>
    <t>;   1- 19   D1+ D3</t>
  </si>
  <si>
    <t xml:space="preserve">    1, 2+  7/T     :1,45+1,4*(7+10)</t>
  </si>
  <si>
    <t xml:space="preserve">    1- 21   D1'    1'/T      :1,45</t>
  </si>
  <si>
    <t xml:space="preserve">    1- 23   D2      1/T      :1,45*12</t>
  </si>
  <si>
    <t xml:space="preserve">    1- 25   D4     11/T     :1,6*11</t>
  </si>
  <si>
    <t xml:space="preserve">    1- 27   D5       8/T     :1,0*3</t>
  </si>
  <si>
    <t xml:space="preserve">    1- 29   D6   4',4''/T    :1,0*2</t>
  </si>
  <si>
    <t xml:space="preserve">    1- 31   D7      7/T      :1,4*18</t>
  </si>
  <si>
    <t xml:space="preserve">    1- 33   D7'     2/T      :1,4*4</t>
  </si>
  <si>
    <t xml:space="preserve">    1- 35   D8      1/T      :1,45*6</t>
  </si>
  <si>
    <t xml:space="preserve">    1- 36  D9/D4   1/T    :1,45*3</t>
  </si>
  <si>
    <t xml:space="preserve">    1- 37  D9ˇ/D4   1/T   :1,45*4</t>
  </si>
  <si>
    <t xml:space="preserve">    1- 38  D10/D1   2/T   :1,4</t>
  </si>
  <si>
    <t xml:space="preserve">    1- 39  D 11/D4   11/T      :1,6*11</t>
  </si>
  <si>
    <t xml:space="preserve">    1- 40  D12/D2     1/T       :1,45*2</t>
  </si>
  <si>
    <t xml:space="preserve">    1- 41  D13/D1     2/T       :1,4</t>
  </si>
  <si>
    <t xml:space="preserve">    1- 42  D14/D4    11/T      :1,6*9</t>
  </si>
  <si>
    <t xml:space="preserve">    1- 43  D15/D4    11/T      :1,6</t>
  </si>
  <si>
    <t xml:space="preserve">    1- 44  D16/D2     1/T       :1,45*3</t>
  </si>
  <si>
    <t xml:space="preserve">    1- 45  D17/D1  2,2ˇ/T      :1,4*4</t>
  </si>
  <si>
    <t xml:space="preserve">    1- 46  D18/D1  12- 14/T  :1,5*4</t>
  </si>
  <si>
    <t xml:space="preserve">    1- 47  D19/D5    4+ 5/T   :1,0*4+0,5*9</t>
  </si>
  <si>
    <t xml:space="preserve">    1- 48 skl. okna  17+ 18/T  :0,9*2+1,0</t>
  </si>
  <si>
    <t xml:space="preserve">         3,  6, 9+ 10/T     :0,55+1,2+0,9+1,4</t>
  </si>
  <si>
    <t xml:space="preserve">          15+ 16/T           :1,5+2+1,6*2</t>
  </si>
  <si>
    <t>627999001</t>
  </si>
  <si>
    <t>; dle detalů osazení oken</t>
  </si>
  <si>
    <t>629451020A</t>
  </si>
  <si>
    <t>Vyspádování vnějš.parapetu stav.lepidlem do  10 mm (  bez dodání lepidla  )</t>
  </si>
  <si>
    <t xml:space="preserve">          1/T    D3   :1,45*0,2</t>
  </si>
  <si>
    <t xml:space="preserve">    2+  7/T    D1   :1,4*0,2*(7+10)</t>
  </si>
  <si>
    <t xml:space="preserve">   1- 21   D1'    1'/T       :1,45*0,24</t>
  </si>
  <si>
    <t xml:space="preserve">   1- 23    D2     1/T      :1,45*0,2*12</t>
  </si>
  <si>
    <t xml:space="preserve">   1- 25    D4    11/T     :1,6*0,2*11</t>
  </si>
  <si>
    <t xml:space="preserve">   1- 27    D5     8/T      :1,0*0,2*3</t>
  </si>
  <si>
    <t xml:space="preserve">   1- 29    D6   4',4''/T   :1,0*0,2*2</t>
  </si>
  <si>
    <t xml:space="preserve">   1- 31    D7     7/T      :1,4*0,2*18</t>
  </si>
  <si>
    <t xml:space="preserve">   1- 33    D7'    2/T      :1,4*0,2*4</t>
  </si>
  <si>
    <t xml:space="preserve">   1- 35    D8     1/T     :1,45*0,25*6</t>
  </si>
  <si>
    <t xml:space="preserve">   1- 36  D9/D4   1/T  :1,45*0,2*3</t>
  </si>
  <si>
    <t xml:space="preserve">   1- 37  D9'/D4  1/T   :1,45*0,25*4</t>
  </si>
  <si>
    <t xml:space="preserve">   1- 38  D10/D1   2/T    :1,4*0,2</t>
  </si>
  <si>
    <t xml:space="preserve">   1- 39  D11/D4   11/T  :1,6*0,25*11</t>
  </si>
  <si>
    <t xml:space="preserve">   1- 40  D12/D2    1/T   :1,45*0,2*2</t>
  </si>
  <si>
    <t xml:space="preserve">   1- 41  D13/D1    2/T   :1,4*0,2</t>
  </si>
  <si>
    <t xml:space="preserve">   1- 42  D14/D4   11/T  :1,6*0,2*9</t>
  </si>
  <si>
    <t xml:space="preserve">   1- 43  D15/D4   11/T  :1,6*0,2</t>
  </si>
  <si>
    <t xml:space="preserve">   1- 44  D16/D2    1/T   :1,45*0,2*3</t>
  </si>
  <si>
    <t xml:space="preserve">   1- 45  D17/D1    2,2ˇ/T      :1,4*0,2*4</t>
  </si>
  <si>
    <t xml:space="preserve">   1- 46  D18/D1  12- 14/T    :1,5*0,2*4</t>
  </si>
  <si>
    <t xml:space="preserve">   1- 47  D19/D5     4+ 5/T    :(1,0*4+0,5*9)*0,2</t>
  </si>
  <si>
    <t xml:space="preserve">   1- 48  skl.okna   17+ 18/T :(0,9*2+1,0)*0,15</t>
  </si>
  <si>
    <t xml:space="preserve">         3+  6/T     :(0,55+1,2)*0,2</t>
  </si>
  <si>
    <t xml:space="preserve">         9+ 10/T    :(0,9+1,4)*0,2</t>
  </si>
  <si>
    <t xml:space="preserve">       15+ 16/T    :(1,5+2+1,6*2)*0,2</t>
  </si>
  <si>
    <t>24610101</t>
  </si>
  <si>
    <t>Fasádní silikonový nátěr</t>
  </si>
  <si>
    <t>kg</t>
  </si>
  <si>
    <t xml:space="preserve">   výměra dle barvení      :173,3695*0,4</t>
  </si>
  <si>
    <t>2835529013</t>
  </si>
  <si>
    <t xml:space="preserve">   výměra dle montáže       :193,65*1,1</t>
  </si>
  <si>
    <t>58610101</t>
  </si>
  <si>
    <t>Stavební lepidlo - lepicí a stěrk.tmel</t>
  </si>
  <si>
    <t xml:space="preserve">   výměra dle spádování       :40,253*8,0</t>
  </si>
  <si>
    <t>63</t>
  </si>
  <si>
    <t>Podlahy a podlahové konstrukce</t>
  </si>
  <si>
    <t>632451022R00</t>
  </si>
  <si>
    <t xml:space="preserve">Vyrovnávací potěr MC 15, v pásu, tl. 30 mm </t>
  </si>
  <si>
    <t>;  1- 19   D1+ D3</t>
  </si>
  <si>
    <t xml:space="preserve">     1, 2 a  7/T               :(1,45+1,4*(7+10))*0,26</t>
  </si>
  <si>
    <t xml:space="preserve">   1- 21   D1'    1'/T       :1,45*0,26</t>
  </si>
  <si>
    <t xml:space="preserve">   1- 23    D2     1/T      :1,45*0,28*12</t>
  </si>
  <si>
    <t xml:space="preserve">   1- 25    D4    11/T     :1,6*0,27*11</t>
  </si>
  <si>
    <t xml:space="preserve">   1- 27    D5      8/T     :1,0*0,26*3</t>
  </si>
  <si>
    <t xml:space="preserve">   1- 31    D7      7/T     :1,4*0,23*18</t>
  </si>
  <si>
    <t xml:space="preserve">   1- 33    D7'     2/T     :1,4*0,23*4</t>
  </si>
  <si>
    <t xml:space="preserve">   1- 35    D8      1/T     :1,45*0,42*6</t>
  </si>
  <si>
    <t xml:space="preserve">   1- 36   D9/D4   1/T     :1,45*0,37*3</t>
  </si>
  <si>
    <t xml:space="preserve">   1- 37   D9'/D4   1/T    :1,45*0,37</t>
  </si>
  <si>
    <t xml:space="preserve">   1- 38  D10/D1   2/T    :1,4*0,24</t>
  </si>
  <si>
    <t xml:space="preserve">   1- 39  D11/D4   11/T  :1,6*0,21*11</t>
  </si>
  <si>
    <t xml:space="preserve">   1- 40  D12/D2    1/T   :1,45*0,42*2</t>
  </si>
  <si>
    <t xml:space="preserve">   1- 41  D13/D1    2/T   :1,4*0,26</t>
  </si>
  <si>
    <t xml:space="preserve">   1- 42  D14/D4   11/T  :1,6*0,39*9</t>
  </si>
  <si>
    <t xml:space="preserve">   1- 43  D15/D4   11/T  :1,6*0,36</t>
  </si>
  <si>
    <t xml:space="preserve">   1- 44  D16/D2    1/T   :1,45*0,54</t>
  </si>
  <si>
    <t xml:space="preserve">   1- 45  D17/D1   2,2ˇ/T      :1,4*0,4*4</t>
  </si>
  <si>
    <t xml:space="preserve">   1- 46  D18/D1  12- 14/T   :1,5*0,4*4</t>
  </si>
  <si>
    <t xml:space="preserve">   1- 47  D19/D5    4+ 5/T    :(1,0*4+0,5*9)*0,4</t>
  </si>
  <si>
    <t xml:space="preserve">   1- 48  skl.okna  17+ 18/T  :(0,9*2+1,0)*0,2</t>
  </si>
  <si>
    <t xml:space="preserve">         3. 6, 9+ 10/T     :(0,55+1,2+0,9+1,4)*0,4</t>
  </si>
  <si>
    <t xml:space="preserve">             15+ 16/T       :(1,5+2+1,6*2)*0,4</t>
  </si>
  <si>
    <t>632451024R00</t>
  </si>
  <si>
    <t xml:space="preserve">Vyrovnávací potěr MC 15, v pásu, tl. 50 mm </t>
  </si>
  <si>
    <t>;  na zaplnění kavern po bourání</t>
  </si>
  <si>
    <t xml:space="preserve">  původ. oken - odhad  dle pol.   /63       :55,719*0,5</t>
  </si>
  <si>
    <t>58591997.A</t>
  </si>
  <si>
    <t>Plastifikátor do malt a betonu</t>
  </si>
  <si>
    <t xml:space="preserve">    dle vyrov.potěrů          :55,719*0,4*3</t>
  </si>
  <si>
    <t>94</t>
  </si>
  <si>
    <t>Lešení a stavební výtahy</t>
  </si>
  <si>
    <t>941955002R00</t>
  </si>
  <si>
    <t xml:space="preserve">Lešení lehké pomocné, výška podlahy do 1,9 m </t>
  </si>
  <si>
    <t>;  pro omítky dozdívek mezi okny</t>
  </si>
  <si>
    <t xml:space="preserve">     15+ 16/T      :(1,5+1,6+2*1,2)*1,2</t>
  </si>
  <si>
    <t>941955003R00</t>
  </si>
  <si>
    <t xml:space="preserve">Lešení lehké pomocné, výška podlahy do 2,5 m </t>
  </si>
  <si>
    <t>;  pro demontáž a opět.montáž</t>
  </si>
  <si>
    <t xml:space="preserve">   oken.mříží   1+ 2/Z         :(6,3+2*1,2)*1,2*2</t>
  </si>
  <si>
    <t>180456000900</t>
  </si>
  <si>
    <t>Montážní plošina na autopod.  MTP 27 (T148)</t>
  </si>
  <si>
    <t>;  pro oplechování říms mimo</t>
  </si>
  <si>
    <t xml:space="preserve">  okna     odhad          :2,0</t>
  </si>
  <si>
    <t>95</t>
  </si>
  <si>
    <t>Dokončovací konstrukce na pozemních stavbách</t>
  </si>
  <si>
    <t>952901111R00</t>
  </si>
  <si>
    <t xml:space="preserve">Vyčištění budov o výšce podlaží do 4 m </t>
  </si>
  <si>
    <t>(54,2*11,2+10,9*21,0+14,0*6,8)*3</t>
  </si>
  <si>
    <t xml:space="preserve">   1.n.p.     :8,2*1,9+3,1*1,8+4,0*2,5</t>
  </si>
  <si>
    <t>953943111A</t>
  </si>
  <si>
    <t>;  kabel. průchodky</t>
  </si>
  <si>
    <t xml:space="preserve">   výkr. 1- 12/13  -   S+ Z       :1+1</t>
  </si>
  <si>
    <t>953943121R00</t>
  </si>
  <si>
    <t>Osazení kovových předmětů do  1 kg / kus (  bez sekání nebo vrtání - srovnat. cena  )</t>
  </si>
  <si>
    <t>;  závit. tyče pro kotvení mříží</t>
  </si>
  <si>
    <t xml:space="preserve">   3 + 4/Z       :4*(2+1)</t>
  </si>
  <si>
    <t>953949002</t>
  </si>
  <si>
    <t xml:space="preserve">   dle osazení závit.tyčí        :12</t>
  </si>
  <si>
    <t>30911001225</t>
  </si>
  <si>
    <t xml:space="preserve">  pro kotvení oken.mříží    3+4/Z      :4*3</t>
  </si>
  <si>
    <t>96</t>
  </si>
  <si>
    <t>Bourání konstrukcí</t>
  </si>
  <si>
    <t>766411821R00</t>
  </si>
  <si>
    <t xml:space="preserve">Demontáž obložení stěn palubkami </t>
  </si>
  <si>
    <t>766411822R00</t>
  </si>
  <si>
    <t xml:space="preserve">Demontáž podkladových roštů obložení stěn </t>
  </si>
  <si>
    <t>787600801R00</t>
  </si>
  <si>
    <t xml:space="preserve">Vysklívání oken skla plochého o ploše do 1 m2 </t>
  </si>
  <si>
    <t xml:space="preserve">   výkr. 1- 05   1.p.p.      :1,0*0,55</t>
  </si>
  <si>
    <t>962081141R00</t>
  </si>
  <si>
    <t xml:space="preserve">Bourání příček ze skleněných tvárnic tl. 15 cm </t>
  </si>
  <si>
    <t>;  výkr. 1- 48 + tabulky</t>
  </si>
  <si>
    <t xml:space="preserve">   pro okna  17+ 18/T       :0,9*0,9*2+1,0*0,55</t>
  </si>
  <si>
    <t>966064120A</t>
  </si>
  <si>
    <t xml:space="preserve">  dle výkr. 1- 22 D2  (1/T)      :(1,45+0,05)*12</t>
  </si>
  <si>
    <t>966064121A</t>
  </si>
  <si>
    <t xml:space="preserve">  dle výkr. 1- 24  D4  (11/T)      :(1,0+0,05)*11</t>
  </si>
  <si>
    <t>966064125A</t>
  </si>
  <si>
    <t xml:space="preserve">  dle výkr. 1- 32  D7'  (2/T)      :(1,4+0,05)*4</t>
  </si>
  <si>
    <t>966064126A</t>
  </si>
  <si>
    <t xml:space="preserve">  dle výkr. 1- 34  D8   (1/T)      :(1,45+0,05)*6</t>
  </si>
  <si>
    <t xml:space="preserve">     dto      1- 36  D9   (1/T)      :1,5*3</t>
  </si>
  <si>
    <t xml:space="preserve">     dto      1- 37  D9'   (1/T)      :1,5*4</t>
  </si>
  <si>
    <t xml:space="preserve">     dto      1- 40  D12  (1/T)      :1,5*2</t>
  </si>
  <si>
    <t>966064127A</t>
  </si>
  <si>
    <t xml:space="preserve">  dle výkr. 1- 39  D11   (11/T)      :(1,6+0,05)*11</t>
  </si>
  <si>
    <t xml:space="preserve">     dtto     1- 42   D14   (11/T)      :1,65*9</t>
  </si>
  <si>
    <t xml:space="preserve">     dto      1- 43   D15   (11/T)      :1,65</t>
  </si>
  <si>
    <t>966065121A</t>
  </si>
  <si>
    <t xml:space="preserve">  dle výkr. 1- 44  D16   (1/T)      :(1,45+0,05)*3</t>
  </si>
  <si>
    <t>967031733R00</t>
  </si>
  <si>
    <t xml:space="preserve">Přisekání plošné zdiva cihelného na MVC tl. 15 cm </t>
  </si>
  <si>
    <t>; úpravy ostění oken dle detalů- výkr.</t>
  </si>
  <si>
    <t xml:space="preserve">    1- 28    D6   4',4''/T   :1,0*0,38*2</t>
  </si>
  <si>
    <t>968061119A</t>
  </si>
  <si>
    <t xml:space="preserve">   výměra dle bourání rámů       :(4,015+10,83+194,65+299,0875)*2</t>
  </si>
  <si>
    <t>968062354R00</t>
  </si>
  <si>
    <t xml:space="preserve">Vybourání dřevěných rámů oken dvojitých pl. 1 m2 </t>
  </si>
  <si>
    <t xml:space="preserve">;  dle nových oken  </t>
  </si>
  <si>
    <t xml:space="preserve">    3/T             :0,55*1,1</t>
  </si>
  <si>
    <t xml:space="preserve">    9+ 10/T      :0,9*0,6+1,4*0,5</t>
  </si>
  <si>
    <t xml:space="preserve">   17+ 18/T     :0,9*0,9*2+1,0*0,55</t>
  </si>
  <si>
    <t>968062355R00</t>
  </si>
  <si>
    <t xml:space="preserve">Vybourání dřevěných rámů oken dvojitých pl. 2 m2 </t>
  </si>
  <si>
    <t>;   dle nových oken</t>
  </si>
  <si>
    <t xml:space="preserve">     5+ 6/T      :0,5*2,1*9+1,2*1,15</t>
  </si>
  <si>
    <t>968062356R00</t>
  </si>
  <si>
    <t xml:space="preserve">Vybourání dřevěných rámů oken dvojitých pl. 4 m2 </t>
  </si>
  <si>
    <t>;  dle nových oken</t>
  </si>
  <si>
    <t xml:space="preserve">    1 až  4''/T      :1,4*2,5*(16+3)+1,0*2,1*(4+1+1)</t>
  </si>
  <si>
    <t xml:space="preserve">     7 +  8/T        :1,4*2,5*28+1,0*2,1*3</t>
  </si>
  <si>
    <t xml:space="preserve">    14+ 15/T       :1,5*2,5*(2+1)</t>
  </si>
  <si>
    <t>968062357R00</t>
  </si>
  <si>
    <t xml:space="preserve">Vybourání dřevěných rámů oken dvojitých nad  4 m2 </t>
  </si>
  <si>
    <t xml:space="preserve">     1+   11/T       :1,45*2,95*31+1,6*2,95*32</t>
  </si>
  <si>
    <t xml:space="preserve">    12+  13/T       :1,5*4,2+1,5*2,95</t>
  </si>
  <si>
    <t xml:space="preserve">            16/T       :1,6*2,95</t>
  </si>
  <si>
    <t>968071112R00</t>
  </si>
  <si>
    <t xml:space="preserve">Vyvěšení, zavěšení kovových křídel oken pl. 1,5 m2 </t>
  </si>
  <si>
    <t xml:space="preserve">   výkr. 1- 05   1.p.p.      :1</t>
  </si>
  <si>
    <t>968072244R00</t>
  </si>
  <si>
    <t xml:space="preserve">Vybourání kovových rámů oken jednod. pl. 1 m2 </t>
  </si>
  <si>
    <t>968072875R00</t>
  </si>
  <si>
    <t>Vybourání rolet svinovacích mřížových pl. do 2 m2 nebo oken. mříží</t>
  </si>
  <si>
    <t>971033151R00</t>
  </si>
  <si>
    <t xml:space="preserve">Vybourání otvorů zeď cihel. d=6 cm, tl. 45 cm, MVC </t>
  </si>
  <si>
    <t>;  pro kabel. průchodku</t>
  </si>
  <si>
    <t xml:space="preserve">   výkr. 1- 13  -   západ       :1</t>
  </si>
  <si>
    <t>971033161R00</t>
  </si>
  <si>
    <t xml:space="preserve">Vybourání otvorů zeď cihel. d=6 cm, tl. 60 cm, MVC </t>
  </si>
  <si>
    <t xml:space="preserve">   výkr. 1- 12  -   sever      :1</t>
  </si>
  <si>
    <t>973031324R00</t>
  </si>
  <si>
    <t xml:space="preserve">Vysekání kapes zeď cihel. MVC, pl. 0,1m2, hl. 15cm </t>
  </si>
  <si>
    <t>977151110C</t>
  </si>
  <si>
    <t xml:space="preserve">  pro kotvení oken.mříží    3+4/Z      :0,22*4*3</t>
  </si>
  <si>
    <t>978013191R00</t>
  </si>
  <si>
    <t xml:space="preserve">Otlučení omítek vnitřních stěn v rozsahu do 100 % </t>
  </si>
  <si>
    <t>;  pův.ostění oken dle detalů- výkr.</t>
  </si>
  <si>
    <t xml:space="preserve">    1- 18   D3      1/T       :(1,45+2,95)*2*0,23+1,55*3,05-1,45*2,95</t>
  </si>
  <si>
    <t xml:space="preserve">     dto    D1  2+  7/T     :((1,4+2,5)*2*0,23+1,5*2,6-1,4*2,5)*(7+10)</t>
  </si>
  <si>
    <t xml:space="preserve">    1- 20    D1'    1ˇ/T      :(1,45+2,95)*2*0,23+1,55*3,05-1,45*2,95</t>
  </si>
  <si>
    <t xml:space="preserve">    1- 22    D2     1/T   :((1,45+2*2,95)*0,33+1,55*3,05-1,45*2,95)*12</t>
  </si>
  <si>
    <t xml:space="preserve">    1- 24    D4    11/T   :((1,6+2*2,95)*0,4+1,7+3,05-1,6*2,95)*11</t>
  </si>
  <si>
    <t xml:space="preserve">    1- 26    D5      8/T   :((1,0+2*1,25)*0,23+1,1*1,33-1,0*1,25)*3</t>
  </si>
  <si>
    <t xml:space="preserve">    1- 28    D6   4',4''/T   :((1,0+2*2,2)*0,38+1,1*2,4-1,0*2,1)*2</t>
  </si>
  <si>
    <t xml:space="preserve">                       dtto         :1,0*0,43*2</t>
  </si>
  <si>
    <t xml:space="preserve">    1- 30   D7    7/T       :((1,4+2*2,5)*0,35+1,5*2,6-1,4*2,5)*18</t>
  </si>
  <si>
    <t xml:space="preserve">    1- 32   D7'    2/T      :((1,4+2*2,5)*0,35+1,5*2,6-1,4*2,5)*4</t>
  </si>
  <si>
    <t xml:space="preserve">    1- 34   D8    1/T      :((1,45+2*2,95)*0,47+1,55*3,05-1,45*2,95)*6</t>
  </si>
  <si>
    <t xml:space="preserve">    1- 36   D9    1/T      :((1,45+2*2,95)*0,47+1,55*3,05-1,45*2,95)*3</t>
  </si>
  <si>
    <t xml:space="preserve">    1- 37   D9'   1/T      :((1,45+2*2,95)*0,47+1,55*3,05-1,45*2,95)*4</t>
  </si>
  <si>
    <t xml:space="preserve">    1- 38   D10  2/T      :(1,4+2*2,5)*0,36+1,5*2,6-1,4*2,5</t>
  </si>
  <si>
    <t xml:space="preserve">    1- 39   D11   11/T   :((1,6+2*2,95)*0,51+1,7*3,05-1,6*2,95)*11</t>
  </si>
  <si>
    <t xml:space="preserve">    1- 40   D12    1/T    :((1,45+2*2,95)*0,47+1,55*3,05-1,45*2,95)*2</t>
  </si>
  <si>
    <t xml:space="preserve">    1- 41   D13    2/T     :(1,4+2*2,5)*0,38+1,5*2,6-1,4*2,5</t>
  </si>
  <si>
    <t xml:space="preserve">    1- 42   D14   11/T    :((1,6+2*2,95)*0,51+1,7*3,05-1,6*2,95)*9</t>
  </si>
  <si>
    <t xml:space="preserve">    1- 43   D15   11/T    :(1,6+2*2,95)*0,33+1,7*3,05-1,6*2,95</t>
  </si>
  <si>
    <t xml:space="preserve">    1- 44   D16     1/T    :((1,45+2*2,95)*0,61+1,55*3,05-1,45*2,95)*3</t>
  </si>
  <si>
    <t xml:space="preserve">    1- 45   D17   2,2ˇˇ/T     :((1,4+2*2,5)*0,37+1,5*2,6-1,4*2,5)*4</t>
  </si>
  <si>
    <t xml:space="preserve">    1- 46   D18     12/T      :(1,5+2*4,2)*0,37+1,6*4,3-1,5*4,2</t>
  </si>
  <si>
    <t xml:space="preserve">          dtto          13/T     :(1,5+2*2,95)*0,37+1,6*3,05-1,5*2,95</t>
  </si>
  <si>
    <t xml:space="preserve">          dtto          14/T     :((1,5+2*2,5)*0,37+1,6*2,6-1,5*2,5)*2</t>
  </si>
  <si>
    <t xml:space="preserve">    1- 47    D19    4/T      :((1,0+2*0,9)*0,37+1,1*1,0-1,0*0,9)*4</t>
  </si>
  <si>
    <t xml:space="preserve">        dtto          5/T       :((0,5+2*0,9)*0,37+0,6*1,0-0,5*0,9)*9</t>
  </si>
  <si>
    <t xml:space="preserve">        15/T    :(1,5+2*2,5)*0,4+1,6*2,6-1,5*2,5</t>
  </si>
  <si>
    <t xml:space="preserve">        16/T    :(1,6+2*2,95)*0,4+1,7*3,05-1,6*2,95</t>
  </si>
  <si>
    <t>978059511R00</t>
  </si>
  <si>
    <t xml:space="preserve">Odsekání vnitřních obkladů stěn do 1 m2 </t>
  </si>
  <si>
    <t>;  dle detailů ostění oken - výkr.</t>
  </si>
  <si>
    <t xml:space="preserve">   1- 26   D5     8/T       :((1,0+2*0,85)*0,23+(1,1+2*0,85)*0,05)*3</t>
  </si>
  <si>
    <t xml:space="preserve">   1- 47   D19    4/T      :((1,0+2*1,2)*0,37+(1,1+2*1,2)*0,05)*4</t>
  </si>
  <si>
    <t xml:space="preserve">        dtto          5/T       :((0,5+2*1,2)*0,37+(0,6+2*1,2)*0,05)*9</t>
  </si>
  <si>
    <t xml:space="preserve">   1- 08            9/T        :(0,9+2*0,2)*0,4</t>
  </si>
  <si>
    <t>979011111R00</t>
  </si>
  <si>
    <t xml:space="preserve">Svislá doprava suti a vybour. hmot za 2.NP a 1.PP </t>
  </si>
  <si>
    <t xml:space="preserve">   výměra dle vodor.přesunu         :53,7337/3*2</t>
  </si>
  <si>
    <t>979011121R00</t>
  </si>
  <si>
    <t xml:space="preserve">Příplatek za každé další podlaží </t>
  </si>
  <si>
    <t xml:space="preserve">   výměra dle vodor.přesunu         :53,7337/3</t>
  </si>
  <si>
    <t>979098231U00</t>
  </si>
  <si>
    <t xml:space="preserve">Skládkovné směsný odpad </t>
  </si>
  <si>
    <t xml:space="preserve">   výměra dle odvozu      :53,7337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</si>
  <si>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</si>
  <si>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</si>
  <si>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</si>
  <si>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</si>
  <si>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</si>
  <si>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</si>
  <si>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</si>
  <si>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</si>
  <si>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99</t>
  </si>
  <si>
    <t>Staveništní přesun hmot</t>
  </si>
  <si>
    <t>999281211R00</t>
  </si>
  <si>
    <t xml:space="preserve">Přesun hmot, opravy vněj. plášťů výšky do 25 m </t>
  </si>
  <si>
    <t>764</t>
  </si>
  <si>
    <t>Konstrukce klempířské</t>
  </si>
  <si>
    <t>764311829A</t>
  </si>
  <si>
    <t xml:space="preserve">   u oken  15+ 16/T        :1,5+1,6</t>
  </si>
  <si>
    <t>764410850R00</t>
  </si>
  <si>
    <t xml:space="preserve">Demontáž oplechování parapetů,rš od 100 do 330 mm </t>
  </si>
  <si>
    <t xml:space="preserve">   dle nových parapetů r.š.  300         :180,35</t>
  </si>
  <si>
    <t>764410880R00</t>
  </si>
  <si>
    <t xml:space="preserve">Demontáž oplechování parapetů,rš od 400 do 600 mm </t>
  </si>
  <si>
    <t xml:space="preserve">   dle nových parapetů r.š.  470         :26,85+1,9</t>
  </si>
  <si>
    <t>764421830R00</t>
  </si>
  <si>
    <t xml:space="preserve">Demontáž oplechování říms,rš od 100 do 200 mm </t>
  </si>
  <si>
    <t xml:space="preserve">   výměra dle nového oplech.      :13,0</t>
  </si>
  <si>
    <t>764711115A</t>
  </si>
  <si>
    <t>;  dle klempíř. tabulek</t>
  </si>
  <si>
    <t xml:space="preserve">    1 až  4/KL      :1,5*(27+10)+1,45*13+0,6+1,05*6</t>
  </si>
  <si>
    <t xml:space="preserve">    5 až  10/KL    :2,2*3+1,25+1,45*28+1,05*3+0,95+1,45</t>
  </si>
  <si>
    <t xml:space="preserve">  11 až  15/KL    :1,65*21+1,55*(2+2+1)</t>
  </si>
  <si>
    <t xml:space="preserve">   16 + 18/KL      :1,65+1,05</t>
  </si>
  <si>
    <t>764711116A</t>
  </si>
  <si>
    <t xml:space="preserve">     2', 2''//KL             :1,45*(5+1)</t>
  </si>
  <si>
    <t xml:space="preserve">          11'/KL             :1,65*11</t>
  </si>
  <si>
    <t>764711117A</t>
  </si>
  <si>
    <t xml:space="preserve">      17/KL         :0,95*2</t>
  </si>
  <si>
    <t>764719011</t>
  </si>
  <si>
    <t>;  výměry dle montáže oplech.</t>
  </si>
  <si>
    <t xml:space="preserve">    parapety       :(180,35*0,235+26,85*0,285+1,9*0,235)*0,75</t>
  </si>
  <si>
    <t xml:space="preserve">    římsy             :13,0*0,1</t>
  </si>
  <si>
    <t>764719019A</t>
  </si>
  <si>
    <t xml:space="preserve">    parapety       :180,35+26,85+1,9</t>
  </si>
  <si>
    <t xml:space="preserve">    římsy             :13,0</t>
  </si>
  <si>
    <t>764721112A</t>
  </si>
  <si>
    <t xml:space="preserve">    1ˇ+ 2'/KL         :0,25*2*(10+5)</t>
  </si>
  <si>
    <t xml:space="preserve">        11'/KL         :0,25*2*11</t>
  </si>
  <si>
    <t>764721116A</t>
  </si>
  <si>
    <t>Oplech. napojení střešní krytiny na novou dozdívku z Pz plechu s polyester. úpravou r.š. 370 mm</t>
  </si>
  <si>
    <t xml:space="preserve">    19+ 20/KL       :1,8+1,9</t>
  </si>
  <si>
    <t xml:space="preserve">  dle vodor.přesunu       :0,3382/3*2</t>
  </si>
  <si>
    <t xml:space="preserve">  dle vodor.přesunu       :0,3382/3</t>
  </si>
  <si>
    <t>998764209</t>
  </si>
  <si>
    <t>soubor</t>
  </si>
  <si>
    <t>998764203R00</t>
  </si>
  <si>
    <t xml:space="preserve">Přesun hmot pro klempířské konstr., výšky do 24 m </t>
  </si>
  <si>
    <t>766</t>
  </si>
  <si>
    <t>Konstrukce truhlářské</t>
  </si>
  <si>
    <t>766664912R00</t>
  </si>
  <si>
    <t>Vyřezání otvoru v dveřních křídlech z tvrd. dřeva ( pro osazení mřížek v parapet. DTD )</t>
  </si>
  <si>
    <t xml:space="preserve">  dle záměč. tabulek -  10/Z        :22</t>
  </si>
  <si>
    <t>766694112R00</t>
  </si>
  <si>
    <t xml:space="preserve">Montáž parapetních desek š.do 30 cm,dl.do 160 cm </t>
  </si>
  <si>
    <t xml:space="preserve">;  dle truhlář. tabulek </t>
  </si>
  <si>
    <t xml:space="preserve">         27+ 32b/T       :10+4</t>
  </si>
  <si>
    <t>766694121R00</t>
  </si>
  <si>
    <t xml:space="preserve">Montáž parapetních desek š.nad 30 cm,dl.do 100 cm </t>
  </si>
  <si>
    <t xml:space="preserve">         34/T       :1</t>
  </si>
  <si>
    <t>766694122R00</t>
  </si>
  <si>
    <t xml:space="preserve">Montáž parapetních desek š.nad 30 cm,dl.do 160 cm </t>
  </si>
  <si>
    <t xml:space="preserve">     21 až  27b/T       :13+15+3+9+10+18</t>
  </si>
  <si>
    <t xml:space="preserve">     31 až  33b/T       :11*2+10+6+1+1</t>
  </si>
  <si>
    <t>766694129A</t>
  </si>
  <si>
    <t>;  výměra dle vyrovnáv. potěru</t>
  </si>
  <si>
    <t xml:space="preserve">    pol.   30/63          :55,719</t>
  </si>
  <si>
    <t>60780011</t>
  </si>
  <si>
    <t>Parapet lamin. interiér z voděodolné DTD š. 200 mm s nosem</t>
  </si>
  <si>
    <t xml:space="preserve">  dle tabulek - 32b/T        :1,5*4*1,05</t>
  </si>
  <si>
    <t>60780013</t>
  </si>
  <si>
    <t>Parapet lamin.interiér z voděodolné DTD  š. 300 mm s nosem</t>
  </si>
  <si>
    <t xml:space="preserve">  dle tabulek -   27/T        :1,4*10*1,05</t>
  </si>
  <si>
    <t>60780014</t>
  </si>
  <si>
    <t>Parapet lamin. interiér z voděodolné DTD š. 350 mm s nosem</t>
  </si>
  <si>
    <t xml:space="preserve">  dle tabulek - 33 až  34/T        :(1,2+1,4+0,55)*1,05</t>
  </si>
  <si>
    <t>60780015</t>
  </si>
  <si>
    <t>Parapet lamin.interiér z voděodolné DTD š. 400 mm s nosem</t>
  </si>
  <si>
    <t xml:space="preserve">  dle tabulek -  21,22,27b/T        :(1,45*13+1,4*9+1,4*18)*1,05</t>
  </si>
  <si>
    <t>60780016</t>
  </si>
  <si>
    <t>Parapet lamin.interiér z voděodolné DTD š. 450 mm s nosem</t>
  </si>
  <si>
    <t xml:space="preserve">  dle tabulek -  31+ 32/T        :(1,6*11+1,5*6)*1,05</t>
  </si>
  <si>
    <t>60780018</t>
  </si>
  <si>
    <t>Parapet lamin.interiér z voděodolné DTD š. 540 mm s nosem</t>
  </si>
  <si>
    <t xml:space="preserve">  dle tabulek -  21b/T        :1,45*15*1,05</t>
  </si>
  <si>
    <t>60780019A</t>
  </si>
  <si>
    <t xml:space="preserve">  dle tabulek -  31c/T        :1,6*10*1,05</t>
  </si>
  <si>
    <t>60780019B</t>
  </si>
  <si>
    <t xml:space="preserve">  dle tabulek -  31b/T        :1,6*11*1,05</t>
  </si>
  <si>
    <t>60780020A</t>
  </si>
  <si>
    <t xml:space="preserve">  dle tabulek -  21c+ 22b/T        :(1,45*3+1,4*10)*1,05</t>
  </si>
  <si>
    <t>998766203R00</t>
  </si>
  <si>
    <t xml:space="preserve">Přesun hmot pro truhlářské konstr., výšky do 24 m </t>
  </si>
  <si>
    <t>767</t>
  </si>
  <si>
    <t>Konstrukce zámečnické</t>
  </si>
  <si>
    <t>767662120R00</t>
  </si>
  <si>
    <t xml:space="preserve">Montáž mříží pevných - svařováním </t>
  </si>
  <si>
    <t xml:space="preserve">  stávaj. mříže   1+ 2/Z       :(0,95*2+2,05)*2,0</t>
  </si>
  <si>
    <t xml:space="preserve">   nové mřížky   3+ 4/Z       :0,8*0,8*2+0,9*0,45</t>
  </si>
  <si>
    <t>767811129A</t>
  </si>
  <si>
    <t xml:space="preserve">  dle tabulek -  10/Z          :22</t>
  </si>
  <si>
    <t>767990783</t>
  </si>
  <si>
    <t>;  nosníky pro parapetní desky</t>
  </si>
  <si>
    <t xml:space="preserve">    7 až  9/Z       :(1,8*31+1,6*22+1,65*12)*0,16</t>
  </si>
  <si>
    <t>767996801R00</t>
  </si>
  <si>
    <t>Demontáž atypických ocelových konstr. do 50 kg pro opětnou montáž</t>
  </si>
  <si>
    <t xml:space="preserve">  dle tabulek -  1+ 2/Z       :(0,95*2+2,05)*2,0*30,0</t>
  </si>
  <si>
    <t>55311103</t>
  </si>
  <si>
    <t xml:space="preserve">   dle tabulek -  3/Z       :2</t>
  </si>
  <si>
    <t>55311104</t>
  </si>
  <si>
    <t xml:space="preserve">   dle tabulek -  4/Z       :1</t>
  </si>
  <si>
    <t>55311110</t>
  </si>
  <si>
    <t xml:space="preserve">   dle tabulek -  10/Z       :22</t>
  </si>
  <si>
    <t>998767203R00</t>
  </si>
  <si>
    <t xml:space="preserve">Přesun hmot pro zámečnické konstr., výšky do 24 m </t>
  </si>
  <si>
    <t>769</t>
  </si>
  <si>
    <t>Otvorové prvky z plastu</t>
  </si>
  <si>
    <t>769000010R00</t>
  </si>
  <si>
    <t xml:space="preserve">Montáž plastových oken s vypěněním </t>
  </si>
  <si>
    <t>;  dle truhlář. tabulek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</si>
</sst>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1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33" borderId="29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centerContinuous"/>
    </xf>
    <xf numFmtId="0" fontId="1" fillId="33" borderId="30" xfId="0" applyFont="1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0" fillId="33" borderId="41" xfId="0" applyFill="1" applyBorder="1" applyAlignment="1">
      <alignment/>
    </xf>
    <xf numFmtId="0" fontId="1" fillId="33" borderId="56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33" borderId="37" xfId="0" applyFill="1" applyBorder="1" applyAlignment="1">
      <alignment/>
    </xf>
    <xf numFmtId="0" fontId="1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4" fontId="0" fillId="33" borderId="57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5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1" fillId="0" borderId="58" xfId="46" applyFont="1" applyBorder="1" applyAlignment="1">
      <alignment horizontal="center"/>
      <protection/>
    </xf>
    <xf numFmtId="49" fontId="1" fillId="0" borderId="58" xfId="46" applyNumberFormat="1" applyFont="1" applyBorder="1" applyAlignment="1">
      <alignment horizontal="left"/>
      <protection/>
    </xf>
    <xf numFmtId="0" fontId="1" fillId="0" borderId="58" xfId="46" applyFont="1" applyBorder="1">
      <alignment/>
      <protection/>
    </xf>
    <xf numFmtId="0" fontId="0" fillId="0" borderId="58" xfId="46" applyBorder="1" applyAlignment="1">
      <alignment horizontal="center"/>
      <protection/>
    </xf>
    <xf numFmtId="0" fontId="0" fillId="0" borderId="58" xfId="46" applyNumberFormat="1" applyBorder="1" applyAlignment="1">
      <alignment horizontal="right"/>
      <protection/>
    </xf>
    <xf numFmtId="0" fontId="0" fillId="0" borderId="58" xfId="46" applyNumberFormat="1" applyBorder="1">
      <alignment/>
      <protection/>
    </xf>
    <xf numFmtId="0" fontId="0" fillId="0" borderId="0" xfId="46" applyNumberFormat="1">
      <alignment/>
      <protection/>
    </xf>
    <xf numFmtId="0" fontId="12" fillId="0" borderId="0" xfId="46" applyFont="1">
      <alignment/>
      <protection/>
    </xf>
    <xf numFmtId="0" fontId="0" fillId="0" borderId="58" xfId="46" applyFont="1" applyBorder="1" applyAlignment="1">
      <alignment horizontal="center" vertical="top"/>
      <protection/>
    </xf>
    <xf numFmtId="49" fontId="8" fillId="0" borderId="58" xfId="46" applyNumberFormat="1" applyFont="1" applyBorder="1" applyAlignment="1">
      <alignment horizontal="left" vertical="top"/>
      <protection/>
    </xf>
    <xf numFmtId="0" fontId="8" fillId="0" borderId="58" xfId="46" applyFont="1" applyBorder="1" applyAlignment="1">
      <alignment wrapText="1"/>
      <protection/>
    </xf>
    <xf numFmtId="49" fontId="8" fillId="0" borderId="58" xfId="46" applyNumberFormat="1" applyFont="1" applyBorder="1" applyAlignment="1">
      <alignment horizontal="center" shrinkToFit="1"/>
      <protection/>
    </xf>
    <xf numFmtId="4" fontId="8" fillId="0" borderId="58" xfId="46" applyNumberFormat="1" applyFont="1" applyBorder="1" applyAlignment="1">
      <alignment horizontal="right"/>
      <protection/>
    </xf>
    <xf numFmtId="4" fontId="8" fillId="0" borderId="58" xfId="46" applyNumberFormat="1" applyFont="1" applyBorder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3" fillId="0" borderId="0" xfId="46" applyFont="1" applyAlignment="1">
      <alignment wrapText="1"/>
      <protection/>
    </xf>
    <xf numFmtId="4" fontId="14" fillId="34" borderId="58" xfId="46" applyNumberFormat="1" applyFont="1" applyFill="1" applyBorder="1" applyAlignment="1">
      <alignment horizontal="right" wrapText="1"/>
      <protection/>
    </xf>
    <xf numFmtId="0" fontId="14" fillId="34" borderId="58" xfId="46" applyFont="1" applyFill="1" applyBorder="1" applyAlignment="1">
      <alignment horizontal="left" wrapText="1"/>
      <protection/>
    </xf>
    <xf numFmtId="0" fontId="14" fillId="0" borderId="58" xfId="0" applyFont="1" applyBorder="1" applyAlignment="1">
      <alignment horizontal="right"/>
    </xf>
    <xf numFmtId="0" fontId="0" fillId="33" borderId="14" xfId="46" applyFill="1" applyBorder="1" applyAlignment="1">
      <alignment horizontal="center"/>
      <protection/>
    </xf>
    <xf numFmtId="49" fontId="3" fillId="33" borderId="14" xfId="46" applyNumberFormat="1" applyFont="1" applyFill="1" applyBorder="1" applyAlignment="1">
      <alignment horizontal="left"/>
      <protection/>
    </xf>
    <xf numFmtId="0" fontId="3" fillId="33" borderId="14" xfId="46" applyFont="1" applyFill="1" applyBorder="1">
      <alignment/>
      <protection/>
    </xf>
    <xf numFmtId="4" fontId="0" fillId="33" borderId="14" xfId="46" applyNumberFormat="1" applyFill="1" applyBorder="1" applyAlignment="1">
      <alignment horizontal="right"/>
      <protection/>
    </xf>
    <xf numFmtId="4" fontId="1" fillId="33" borderId="14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60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7" fillId="33" borderId="61" xfId="0" applyNumberFormat="1" applyFont="1" applyFill="1" applyBorder="1" applyAlignment="1">
      <alignment horizontal="right" indent="2"/>
    </xf>
    <xf numFmtId="167" fontId="7" fillId="33" borderId="57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3" fontId="1" fillId="33" borderId="38" xfId="0" applyNumberFormat="1" applyFont="1" applyFill="1" applyBorder="1" applyAlignment="1">
      <alignment horizontal="right"/>
    </xf>
    <xf numFmtId="3" fontId="1" fillId="33" borderId="57" xfId="0" applyNumberFormat="1" applyFont="1" applyFill="1" applyBorder="1" applyAlignment="1">
      <alignment horizontal="right"/>
    </xf>
    <xf numFmtId="0" fontId="0" fillId="0" borderId="62" xfId="46" applyFont="1" applyBorder="1" applyAlignment="1">
      <alignment horizontal="center"/>
      <protection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67" xfId="46" applyFont="1" applyBorder="1" applyAlignment="1">
      <alignment horizontal="left"/>
      <protection/>
    </xf>
    <xf numFmtId="49" fontId="14" fillId="34" borderId="42" xfId="46" applyNumberFormat="1" applyFont="1" applyFill="1" applyBorder="1" applyAlignment="1">
      <alignment horizontal="left" wrapText="1"/>
      <protection/>
    </xf>
    <xf numFmtId="49" fontId="15" fillId="0" borderId="0" xfId="0" applyNumberFormat="1" applyFont="1" applyAlignment="1">
      <alignment horizontal="left" wrapText="1"/>
    </xf>
    <xf numFmtId="49" fontId="14" fillId="0" borderId="42" xfId="46" applyNumberFormat="1" applyFont="1" applyFill="1" applyBorder="1" applyAlignment="1">
      <alignment horizontal="left" wrapText="1"/>
      <protection/>
    </xf>
    <xf numFmtId="49" fontId="15" fillId="0" borderId="0" xfId="0" applyNumberFormat="1" applyFont="1" applyFill="1" applyAlignment="1">
      <alignment horizontal="left" wrapText="1"/>
    </xf>
    <xf numFmtId="0" fontId="9" fillId="0" borderId="0" xfId="46" applyFont="1" applyAlignment="1">
      <alignment horizontal="center"/>
      <protection/>
    </xf>
    <xf numFmtId="49" fontId="0" fillId="0" borderId="64" xfId="46" applyNumberFormat="1" applyFont="1" applyBorder="1" applyAlignment="1">
      <alignment horizontal="center"/>
      <protection/>
    </xf>
    <xf numFmtId="0" fontId="0" fillId="0" borderId="66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67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294</v>
      </c>
      <c r="B1" s="2"/>
      <c r="C1" s="2"/>
      <c r="D1" s="2"/>
      <c r="E1" s="2"/>
      <c r="F1" s="2"/>
      <c r="G1" s="2"/>
    </row>
    <row r="2" spans="1:7" ht="12.75" customHeight="1">
      <c r="A2" s="3" t="s">
        <v>220</v>
      </c>
      <c r="B2" s="4"/>
      <c r="C2" s="5">
        <f>Rekapitulace!H1</f>
        <v>114401</v>
      </c>
      <c r="D2" s="5" t="str">
        <f>Rekapitulace!G2</f>
        <v>Výměna oken v obj. ZŚ Matiční 5/1082.Ostrava</v>
      </c>
      <c r="E2" s="4"/>
      <c r="F2" s="6" t="s">
        <v>221</v>
      </c>
      <c r="G2" s="7" t="s">
        <v>301</v>
      </c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222</v>
      </c>
      <c r="B4" s="9"/>
      <c r="C4" s="10" t="s">
        <v>223</v>
      </c>
      <c r="D4" s="10"/>
      <c r="E4" s="9"/>
      <c r="F4" s="11" t="s">
        <v>224</v>
      </c>
      <c r="G4" s="14"/>
    </row>
    <row r="5" spans="1:7" ht="12.75" customHeight="1">
      <c r="A5" s="15" t="s">
        <v>299</v>
      </c>
      <c r="B5" s="16"/>
      <c r="C5" s="17" t="s">
        <v>300</v>
      </c>
      <c r="D5" s="18"/>
      <c r="E5" s="19"/>
      <c r="F5" s="11" t="s">
        <v>226</v>
      </c>
      <c r="G5" s="12"/>
    </row>
    <row r="6" spans="1:15" ht="12.75" customHeight="1">
      <c r="A6" s="13" t="s">
        <v>227</v>
      </c>
      <c r="B6" s="9"/>
      <c r="C6" s="10" t="s">
        <v>228</v>
      </c>
      <c r="D6" s="10"/>
      <c r="E6" s="9"/>
      <c r="F6" s="20" t="s">
        <v>229</v>
      </c>
      <c r="G6" s="21"/>
      <c r="O6" s="22"/>
    </row>
    <row r="7" spans="1:7" ht="12.75" customHeight="1">
      <c r="A7" s="23" t="s">
        <v>296</v>
      </c>
      <c r="B7" s="24"/>
      <c r="C7" s="25" t="s">
        <v>297</v>
      </c>
      <c r="D7" s="26"/>
      <c r="E7" s="26"/>
      <c r="F7" s="27" t="s">
        <v>230</v>
      </c>
      <c r="G7" s="21">
        <f>IF(PocetMJ=0,,ROUND((F30+F32)/PocetMJ,1))</f>
        <v>0</v>
      </c>
    </row>
    <row r="8" spans="1:9" ht="12.75">
      <c r="A8" s="28" t="s">
        <v>231</v>
      </c>
      <c r="B8" s="11"/>
      <c r="C8" s="199" t="s">
        <v>219</v>
      </c>
      <c r="D8" s="199"/>
      <c r="E8" s="200"/>
      <c r="F8" s="29" t="s">
        <v>232</v>
      </c>
      <c r="G8" s="30"/>
      <c r="H8" s="31"/>
      <c r="I8" s="32"/>
    </row>
    <row r="9" spans="1:8" ht="12.75">
      <c r="A9" s="28" t="s">
        <v>233</v>
      </c>
      <c r="B9" s="11"/>
      <c r="C9" s="199" t="str">
        <f>Projektant</f>
        <v>MS- projekce s.r.o.</v>
      </c>
      <c r="D9" s="199"/>
      <c r="E9" s="200"/>
      <c r="F9" s="11"/>
      <c r="G9" s="33"/>
      <c r="H9" s="34"/>
    </row>
    <row r="10" spans="1:8" ht="12.75">
      <c r="A10" s="28" t="s">
        <v>234</v>
      </c>
      <c r="B10" s="11"/>
      <c r="C10" s="199" t="s">
        <v>218</v>
      </c>
      <c r="D10" s="199"/>
      <c r="E10" s="199"/>
      <c r="F10" s="35"/>
      <c r="G10" s="36"/>
      <c r="H10" s="37"/>
    </row>
    <row r="11" spans="1:57" ht="13.5" customHeight="1">
      <c r="A11" s="28" t="s">
        <v>235</v>
      </c>
      <c r="B11" s="11"/>
      <c r="C11" s="199"/>
      <c r="D11" s="199"/>
      <c r="E11" s="199"/>
      <c r="F11" s="38" t="s">
        <v>236</v>
      </c>
      <c r="G11" s="39" t="s">
        <v>298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237</v>
      </c>
      <c r="B12" s="9"/>
      <c r="C12" s="201"/>
      <c r="D12" s="201"/>
      <c r="E12" s="201"/>
      <c r="F12" s="42" t="s">
        <v>238</v>
      </c>
      <c r="G12" s="43"/>
      <c r="H12" s="34"/>
    </row>
    <row r="13" spans="1:8" ht="28.5" customHeight="1" thickBot="1">
      <c r="A13" s="44" t="s">
        <v>239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240</v>
      </c>
      <c r="B14" s="49"/>
      <c r="C14" s="50"/>
      <c r="D14" s="51" t="s">
        <v>241</v>
      </c>
      <c r="E14" s="52"/>
      <c r="F14" s="52"/>
      <c r="G14" s="50"/>
    </row>
    <row r="15" spans="1:7" ht="15.75" customHeight="1">
      <c r="A15" s="53"/>
      <c r="B15" s="54" t="s">
        <v>242</v>
      </c>
      <c r="C15" s="55">
        <f>HSV</f>
        <v>0</v>
      </c>
      <c r="D15" s="56" t="str">
        <f>Rekapitulace!A30</f>
        <v>Ztížené výrobní podmínky</v>
      </c>
      <c r="E15" s="57"/>
      <c r="F15" s="58"/>
      <c r="G15" s="55">
        <f>Rekapitulace!I30</f>
        <v>0</v>
      </c>
    </row>
    <row r="16" spans="1:7" ht="15.75" customHeight="1">
      <c r="A16" s="53" t="s">
        <v>243</v>
      </c>
      <c r="B16" s="54" t="s">
        <v>244</v>
      </c>
      <c r="C16" s="55">
        <f>PSV</f>
        <v>0</v>
      </c>
      <c r="D16" s="59" t="str">
        <f>Rekapitulace!A31</f>
        <v>Přesun stavebních kapacit</v>
      </c>
      <c r="E16" s="60"/>
      <c r="F16" s="61"/>
      <c r="G16" s="55">
        <f>Rekapitulace!I31</f>
        <v>0</v>
      </c>
    </row>
    <row r="17" spans="1:7" ht="15.75" customHeight="1">
      <c r="A17" s="53" t="s">
        <v>245</v>
      </c>
      <c r="B17" s="54" t="s">
        <v>246</v>
      </c>
      <c r="C17" s="55">
        <f>Mont</f>
        <v>0</v>
      </c>
      <c r="D17" s="59" t="str">
        <f>Rekapitulace!A32</f>
        <v>Mimostaveništní doprava</v>
      </c>
      <c r="E17" s="60"/>
      <c r="F17" s="61"/>
      <c r="G17" s="55">
        <f>Rekapitulace!I32</f>
        <v>0</v>
      </c>
    </row>
    <row r="18" spans="1:7" ht="15.75" customHeight="1">
      <c r="A18" s="62" t="s">
        <v>247</v>
      </c>
      <c r="B18" s="63" t="s">
        <v>248</v>
      </c>
      <c r="C18" s="55">
        <f>Dodavka</f>
        <v>0</v>
      </c>
      <c r="D18" s="59" t="str">
        <f>Rekapitulace!A33</f>
        <v>Zařízení staveniště</v>
      </c>
      <c r="E18" s="60"/>
      <c r="F18" s="61"/>
      <c r="G18" s="55">
        <f>Rekapitulace!I33</f>
        <v>0</v>
      </c>
    </row>
    <row r="19" spans="1:7" ht="15.75" customHeight="1">
      <c r="A19" s="64" t="s">
        <v>249</v>
      </c>
      <c r="B19" s="54"/>
      <c r="C19" s="55">
        <f>SUM(C15:C18)</f>
        <v>0</v>
      </c>
      <c r="D19" s="65" t="str">
        <f>Rekapitulace!A34</f>
        <v>Provoz investora</v>
      </c>
      <c r="E19" s="60"/>
      <c r="F19" s="61"/>
      <c r="G19" s="55">
        <f>Rekapitulace!I34</f>
        <v>0</v>
      </c>
    </row>
    <row r="20" spans="1:7" ht="15.75" customHeight="1">
      <c r="A20" s="64"/>
      <c r="B20" s="54"/>
      <c r="C20" s="55"/>
      <c r="D20" s="59" t="str">
        <f>Rekapitulace!A35</f>
        <v>Kompletační činnost (IČD)</v>
      </c>
      <c r="E20" s="60"/>
      <c r="F20" s="61"/>
      <c r="G20" s="55">
        <f>Rekapitulace!I35</f>
        <v>0</v>
      </c>
    </row>
    <row r="21" spans="1:7" ht="15.75" customHeight="1">
      <c r="A21" s="64" t="s">
        <v>250</v>
      </c>
      <c r="B21" s="54"/>
      <c r="C21" s="55">
        <f>HZS</f>
        <v>0</v>
      </c>
      <c r="D21" s="59" t="str">
        <f>Rekapitulace!A36</f>
        <v>Rezerva rozpočtu</v>
      </c>
      <c r="E21" s="60"/>
      <c r="F21" s="61"/>
      <c r="G21" s="55">
        <f>Rekapitulace!I36</f>
        <v>0</v>
      </c>
    </row>
    <row r="22" spans="1:7" ht="15.75" customHeight="1">
      <c r="A22" s="66" t="s">
        <v>251</v>
      </c>
      <c r="B22" s="34"/>
      <c r="C22" s="55">
        <f>C19+C21</f>
        <v>0</v>
      </c>
      <c r="D22" s="59" t="s">
        <v>252</v>
      </c>
      <c r="E22" s="60"/>
      <c r="F22" s="61"/>
      <c r="G22" s="55">
        <f>G23-SUM(G15:G21)</f>
        <v>0</v>
      </c>
    </row>
    <row r="23" spans="1:7" ht="15.75" customHeight="1" thickBot="1">
      <c r="A23" s="203" t="s">
        <v>253</v>
      </c>
      <c r="B23" s="204"/>
      <c r="C23" s="67">
        <f>C22+G23</f>
        <v>0</v>
      </c>
      <c r="D23" s="68" t="s">
        <v>254</v>
      </c>
      <c r="E23" s="69"/>
      <c r="F23" s="70"/>
      <c r="G23" s="55">
        <f>VRN</f>
        <v>0</v>
      </c>
    </row>
    <row r="24" spans="1:7" ht="12.75">
      <c r="A24" s="71" t="s">
        <v>255</v>
      </c>
      <c r="B24" s="72"/>
      <c r="C24" s="73"/>
      <c r="D24" s="72" t="s">
        <v>256</v>
      </c>
      <c r="E24" s="72"/>
      <c r="F24" s="74" t="s">
        <v>257</v>
      </c>
      <c r="G24" s="75"/>
    </row>
    <row r="25" spans="1:7" ht="12.75">
      <c r="A25" s="66" t="s">
        <v>258</v>
      </c>
      <c r="B25" s="34"/>
      <c r="C25" s="76"/>
      <c r="D25" s="34" t="s">
        <v>258</v>
      </c>
      <c r="F25" s="77" t="s">
        <v>258</v>
      </c>
      <c r="G25" s="78"/>
    </row>
    <row r="26" spans="1:7" ht="37.5" customHeight="1">
      <c r="A26" s="66" t="s">
        <v>259</v>
      </c>
      <c r="B26" s="79"/>
      <c r="C26" s="76"/>
      <c r="D26" s="34" t="s">
        <v>259</v>
      </c>
      <c r="F26" s="77" t="s">
        <v>259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260</v>
      </c>
      <c r="B28" s="34"/>
      <c r="C28" s="76"/>
      <c r="D28" s="77" t="s">
        <v>261</v>
      </c>
      <c r="E28" s="76"/>
      <c r="F28" s="81" t="s">
        <v>261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262</v>
      </c>
      <c r="B30" s="85"/>
      <c r="C30" s="86">
        <v>20</v>
      </c>
      <c r="D30" s="85" t="s">
        <v>263</v>
      </c>
      <c r="E30" s="87"/>
      <c r="F30" s="205">
        <f>ROUND(C23-F32,0)</f>
        <v>0</v>
      </c>
      <c r="G30" s="206"/>
    </row>
    <row r="31" spans="1:7" ht="12.75">
      <c r="A31" s="84" t="s">
        <v>264</v>
      </c>
      <c r="B31" s="85"/>
      <c r="C31" s="86">
        <f>SazbaDPH1</f>
        <v>20</v>
      </c>
      <c r="D31" s="85" t="s">
        <v>265</v>
      </c>
      <c r="E31" s="87"/>
      <c r="F31" s="205">
        <f>ROUND(PRODUCT(F30,C31/100),1)</f>
        <v>0</v>
      </c>
      <c r="G31" s="206"/>
    </row>
    <row r="32" spans="1:7" ht="12.75">
      <c r="A32" s="84" t="s">
        <v>262</v>
      </c>
      <c r="B32" s="85"/>
      <c r="C32" s="86">
        <v>0</v>
      </c>
      <c r="D32" s="85" t="s">
        <v>265</v>
      </c>
      <c r="E32" s="87"/>
      <c r="F32" s="205">
        <v>0</v>
      </c>
      <c r="G32" s="206"/>
    </row>
    <row r="33" spans="1:7" ht="12.75">
      <c r="A33" s="84" t="s">
        <v>264</v>
      </c>
      <c r="B33" s="88"/>
      <c r="C33" s="89">
        <f>SazbaDPH2</f>
        <v>0</v>
      </c>
      <c r="D33" s="85" t="s">
        <v>265</v>
      </c>
      <c r="E33" s="61"/>
      <c r="F33" s="205">
        <f>ROUND(PRODUCT(F32,C33/100),1)</f>
        <v>0</v>
      </c>
      <c r="G33" s="206"/>
    </row>
    <row r="34" spans="1:7" s="93" customFormat="1" ht="19.5" customHeight="1" thickBot="1">
      <c r="A34" s="90" t="s">
        <v>266</v>
      </c>
      <c r="B34" s="91"/>
      <c r="C34" s="91"/>
      <c r="D34" s="91"/>
      <c r="E34" s="92"/>
      <c r="F34" s="207">
        <f>CEILING(SUM(F30:F33),1)</f>
        <v>0</v>
      </c>
      <c r="G34" s="208"/>
    </row>
    <row r="36" spans="1:8" ht="12.75">
      <c r="A36" s="94" t="s">
        <v>267</v>
      </c>
      <c r="B36" s="94"/>
      <c r="C36" s="94"/>
      <c r="D36" s="94"/>
      <c r="E36" s="94"/>
      <c r="F36" s="94"/>
      <c r="G36" s="94"/>
      <c r="H36" t="s">
        <v>225</v>
      </c>
    </row>
    <row r="37" spans="1:8" ht="14.25" customHeight="1">
      <c r="A37" s="94"/>
      <c r="B37" s="209" t="s">
        <v>117</v>
      </c>
      <c r="C37" s="209"/>
      <c r="D37" s="209"/>
      <c r="E37" s="209"/>
      <c r="F37" s="209"/>
      <c r="G37" s="209"/>
      <c r="H37" t="s">
        <v>225</v>
      </c>
    </row>
    <row r="38" spans="1:8" ht="12.75" customHeight="1">
      <c r="A38" s="95"/>
      <c r="B38" s="209"/>
      <c r="C38" s="209"/>
      <c r="D38" s="209"/>
      <c r="E38" s="209"/>
      <c r="F38" s="209"/>
      <c r="G38" s="209"/>
      <c r="H38" t="s">
        <v>225</v>
      </c>
    </row>
    <row r="39" spans="1:8" ht="12.75">
      <c r="A39" s="95"/>
      <c r="B39" s="209"/>
      <c r="C39" s="209"/>
      <c r="D39" s="209"/>
      <c r="E39" s="209"/>
      <c r="F39" s="209"/>
      <c r="G39" s="209"/>
      <c r="H39" t="s">
        <v>225</v>
      </c>
    </row>
    <row r="40" spans="1:8" ht="12.75">
      <c r="A40" s="95"/>
      <c r="B40" s="209"/>
      <c r="C40" s="209"/>
      <c r="D40" s="209"/>
      <c r="E40" s="209"/>
      <c r="F40" s="209"/>
      <c r="G40" s="209"/>
      <c r="H40" t="s">
        <v>225</v>
      </c>
    </row>
    <row r="41" spans="1:8" ht="12.75">
      <c r="A41" s="95"/>
      <c r="B41" s="209"/>
      <c r="C41" s="209"/>
      <c r="D41" s="209"/>
      <c r="E41" s="209"/>
      <c r="F41" s="209"/>
      <c r="G41" s="209"/>
      <c r="H41" t="s">
        <v>225</v>
      </c>
    </row>
    <row r="42" spans="1:8" ht="12.75">
      <c r="A42" s="95"/>
      <c r="B42" s="209"/>
      <c r="C42" s="209"/>
      <c r="D42" s="209"/>
      <c r="E42" s="209"/>
      <c r="F42" s="209"/>
      <c r="G42" s="209"/>
      <c r="H42" t="s">
        <v>225</v>
      </c>
    </row>
    <row r="43" spans="1:8" ht="12.75">
      <c r="A43" s="95"/>
      <c r="B43" s="209"/>
      <c r="C43" s="209"/>
      <c r="D43" s="209"/>
      <c r="E43" s="209"/>
      <c r="F43" s="209"/>
      <c r="G43" s="209"/>
      <c r="H43" t="s">
        <v>225</v>
      </c>
    </row>
    <row r="44" spans="1:8" ht="12.75">
      <c r="A44" s="95"/>
      <c r="B44" s="209"/>
      <c r="C44" s="209"/>
      <c r="D44" s="209"/>
      <c r="E44" s="209"/>
      <c r="F44" s="209"/>
      <c r="G44" s="209"/>
      <c r="H44" t="s">
        <v>225</v>
      </c>
    </row>
    <row r="45" spans="1:8" ht="0.75" customHeight="1">
      <c r="A45" s="95"/>
      <c r="B45" s="209"/>
      <c r="C45" s="209"/>
      <c r="D45" s="209"/>
      <c r="E45" s="209"/>
      <c r="F45" s="209"/>
      <c r="G45" s="209"/>
      <c r="H45" t="s">
        <v>225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8"/>
  <sheetViews>
    <sheetView zoomScalePageLayoutView="0" workbookViewId="0" topLeftCell="A19">
      <selection activeCell="H37" sqref="H37:I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268</v>
      </c>
      <c r="B1" s="213"/>
      <c r="C1" s="96" t="str">
        <f>CONCATENATE(cislostavby," ",nazevstavby)</f>
        <v>1144 Výměna oken v obj. ZŚ Matiční 5/1082.Ostrava</v>
      </c>
      <c r="D1" s="97"/>
      <c r="E1" s="98"/>
      <c r="F1" s="97"/>
      <c r="G1" s="99" t="s">
        <v>269</v>
      </c>
      <c r="H1" s="100">
        <v>114401</v>
      </c>
      <c r="I1" s="101"/>
    </row>
    <row r="2" spans="1:9" ht="13.5" thickBot="1">
      <c r="A2" s="214" t="s">
        <v>270</v>
      </c>
      <c r="B2" s="215"/>
      <c r="C2" s="102" t="str">
        <f>CONCATENATE(cisloobjektu," ",nazevobjektu)</f>
        <v>01 Stavební práce HSV+ PSV</v>
      </c>
      <c r="D2" s="103"/>
      <c r="E2" s="104"/>
      <c r="F2" s="103"/>
      <c r="G2" s="216" t="s">
        <v>297</v>
      </c>
      <c r="H2" s="217"/>
      <c r="I2" s="218"/>
    </row>
    <row r="3" ht="13.5" thickTop="1">
      <c r="F3" s="34"/>
    </row>
    <row r="4" spans="1:9" ht="19.5" customHeight="1">
      <c r="A4" s="105" t="s">
        <v>271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272</v>
      </c>
      <c r="C6" s="109"/>
      <c r="D6" s="110"/>
      <c r="E6" s="111" t="s">
        <v>273</v>
      </c>
      <c r="F6" s="112" t="s">
        <v>274</v>
      </c>
      <c r="G6" s="112" t="s">
        <v>275</v>
      </c>
      <c r="H6" s="112" t="s">
        <v>276</v>
      </c>
      <c r="I6" s="113" t="s">
        <v>250</v>
      </c>
    </row>
    <row r="7" spans="1:9" s="34" customFormat="1" ht="12.75">
      <c r="A7" s="195" t="str">
        <f>Položky!B7</f>
        <v>31</v>
      </c>
      <c r="B7" s="114" t="str">
        <f>Položky!C7</f>
        <v>Zdi podpěrné a volné</v>
      </c>
      <c r="D7" s="115"/>
      <c r="E7" s="196">
        <f>Položky!BA30</f>
        <v>0</v>
      </c>
      <c r="F7" s="197">
        <f>Položky!BB30</f>
        <v>0</v>
      </c>
      <c r="G7" s="197">
        <f>Položky!BC30</f>
        <v>0</v>
      </c>
      <c r="H7" s="197">
        <f>Položky!BD30</f>
        <v>0</v>
      </c>
      <c r="I7" s="198">
        <f>Položky!BE30</f>
        <v>0</v>
      </c>
    </row>
    <row r="8" spans="1:9" s="34" customFormat="1" ht="12.75">
      <c r="A8" s="195" t="str">
        <f>Položky!B31</f>
        <v>41</v>
      </c>
      <c r="B8" s="114" t="str">
        <f>Položky!C31</f>
        <v>Stropy a stropní konstrukce</v>
      </c>
      <c r="D8" s="115"/>
      <c r="E8" s="196">
        <f>Položky!BA36</f>
        <v>0</v>
      </c>
      <c r="F8" s="197">
        <f>Položky!BB36</f>
        <v>0</v>
      </c>
      <c r="G8" s="197">
        <f>Položky!BC36</f>
        <v>0</v>
      </c>
      <c r="H8" s="197">
        <f>Položky!BD36</f>
        <v>0</v>
      </c>
      <c r="I8" s="198">
        <f>Položky!BE36</f>
        <v>0</v>
      </c>
    </row>
    <row r="9" spans="1:9" s="34" customFormat="1" ht="12.75">
      <c r="A9" s="195" t="str">
        <f>Položky!B37</f>
        <v>61</v>
      </c>
      <c r="B9" s="114" t="str">
        <f>Položky!C37</f>
        <v>Upravy povrchů vnitřní</v>
      </c>
      <c r="D9" s="115"/>
      <c r="E9" s="196">
        <f>Položky!BA114</f>
        <v>0</v>
      </c>
      <c r="F9" s="197">
        <f>Položky!BB114</f>
        <v>0</v>
      </c>
      <c r="G9" s="197">
        <f>Položky!BC114</f>
        <v>0</v>
      </c>
      <c r="H9" s="197">
        <f>Položky!BD114</f>
        <v>0</v>
      </c>
      <c r="I9" s="198">
        <f>Položky!BE114</f>
        <v>0</v>
      </c>
    </row>
    <row r="10" spans="1:9" s="34" customFormat="1" ht="12.75">
      <c r="A10" s="195" t="str">
        <f>Položky!B115</f>
        <v>62</v>
      </c>
      <c r="B10" s="114" t="str">
        <f>Položky!C115</f>
        <v>Úpravy povrchů vnější</v>
      </c>
      <c r="D10" s="115"/>
      <c r="E10" s="196">
        <f>Položky!BA235</f>
        <v>0</v>
      </c>
      <c r="F10" s="197">
        <f>Položky!BB235</f>
        <v>0</v>
      </c>
      <c r="G10" s="197">
        <f>Položky!BC235</f>
        <v>0</v>
      </c>
      <c r="H10" s="197">
        <f>Položky!BD235</f>
        <v>0</v>
      </c>
      <c r="I10" s="198">
        <f>Položky!BE235</f>
        <v>0</v>
      </c>
    </row>
    <row r="11" spans="1:9" s="34" customFormat="1" ht="12.75">
      <c r="A11" s="195" t="str">
        <f>Položky!B236</f>
        <v>63</v>
      </c>
      <c r="B11" s="114" t="str">
        <f>Položky!C236</f>
        <v>Podlahy a podlahové konstrukce</v>
      </c>
      <c r="D11" s="115"/>
      <c r="E11" s="196">
        <f>Položky!BA269</f>
        <v>0</v>
      </c>
      <c r="F11" s="197">
        <f>Položky!BB269</f>
        <v>0</v>
      </c>
      <c r="G11" s="197">
        <f>Položky!BC269</f>
        <v>0</v>
      </c>
      <c r="H11" s="197">
        <f>Položky!BD269</f>
        <v>0</v>
      </c>
      <c r="I11" s="198">
        <f>Položky!BE269</f>
        <v>0</v>
      </c>
    </row>
    <row r="12" spans="1:9" s="34" customFormat="1" ht="12.75">
      <c r="A12" s="195" t="str">
        <f>Položky!B270</f>
        <v>94</v>
      </c>
      <c r="B12" s="114" t="str">
        <f>Položky!C270</f>
        <v>Lešení a stavební výtahy</v>
      </c>
      <c r="D12" s="115"/>
      <c r="E12" s="196">
        <f>Položky!BA280</f>
        <v>0</v>
      </c>
      <c r="F12" s="197">
        <f>Položky!BB280</f>
        <v>0</v>
      </c>
      <c r="G12" s="197">
        <f>Položky!BC280</f>
        <v>0</v>
      </c>
      <c r="H12" s="197">
        <f>Položky!BD280</f>
        <v>0</v>
      </c>
      <c r="I12" s="198">
        <f>Položky!BE280</f>
        <v>0</v>
      </c>
    </row>
    <row r="13" spans="1:9" s="34" customFormat="1" ht="12.75">
      <c r="A13" s="195" t="str">
        <f>Položky!B281</f>
        <v>95</v>
      </c>
      <c r="B13" s="114" t="str">
        <f>Položky!C281</f>
        <v>Dokončovací konstrukce na pozemních stavbách</v>
      </c>
      <c r="D13" s="115"/>
      <c r="E13" s="196">
        <f>Položky!BA295</f>
        <v>0</v>
      </c>
      <c r="F13" s="197">
        <f>Položky!BB295</f>
        <v>0</v>
      </c>
      <c r="G13" s="197">
        <f>Položky!BC295</f>
        <v>0</v>
      </c>
      <c r="H13" s="197">
        <f>Položky!BD295</f>
        <v>0</v>
      </c>
      <c r="I13" s="198">
        <f>Položky!BE295</f>
        <v>0</v>
      </c>
    </row>
    <row r="14" spans="1:9" s="34" customFormat="1" ht="12.75">
      <c r="A14" s="195" t="str">
        <f>Položky!B296</f>
        <v>96</v>
      </c>
      <c r="B14" s="114" t="str">
        <f>Položky!C296</f>
        <v>Bourání konstrukcí</v>
      </c>
      <c r="D14" s="115"/>
      <c r="E14" s="196">
        <f>Položky!BA417</f>
        <v>0</v>
      </c>
      <c r="F14" s="197">
        <f>Položky!BB417</f>
        <v>0</v>
      </c>
      <c r="G14" s="197">
        <f>Položky!BC417</f>
        <v>0</v>
      </c>
      <c r="H14" s="197">
        <f>Položky!BD417</f>
        <v>0</v>
      </c>
      <c r="I14" s="198">
        <f>Položky!BE417</f>
        <v>0</v>
      </c>
    </row>
    <row r="15" spans="1:9" s="34" customFormat="1" ht="12.75">
      <c r="A15" s="195" t="str">
        <f>Položky!B418</f>
        <v>99</v>
      </c>
      <c r="B15" s="114" t="str">
        <f>Položky!C418</f>
        <v>Staveništní přesun hmot</v>
      </c>
      <c r="D15" s="115"/>
      <c r="E15" s="196">
        <f>Položky!BA420</f>
        <v>0</v>
      </c>
      <c r="F15" s="197">
        <f>Položky!BB420</f>
        <v>0</v>
      </c>
      <c r="G15" s="197">
        <f>Položky!BC420</f>
        <v>0</v>
      </c>
      <c r="H15" s="197">
        <f>Položky!BD420</f>
        <v>0</v>
      </c>
      <c r="I15" s="198">
        <f>Položky!BE420</f>
        <v>0</v>
      </c>
    </row>
    <row r="16" spans="1:9" s="34" customFormat="1" ht="12.75">
      <c r="A16" s="195" t="str">
        <f>Položky!B421</f>
        <v>764</v>
      </c>
      <c r="B16" s="114" t="str">
        <f>Položky!C421</f>
        <v>Konstrukce klempířské</v>
      </c>
      <c r="D16" s="115"/>
      <c r="E16" s="196">
        <f>Položky!BA468</f>
        <v>0</v>
      </c>
      <c r="F16" s="197">
        <f>Položky!BB468</f>
        <v>0</v>
      </c>
      <c r="G16" s="197">
        <f>Položky!BC468</f>
        <v>0</v>
      </c>
      <c r="H16" s="197">
        <f>Položky!BD468</f>
        <v>0</v>
      </c>
      <c r="I16" s="198">
        <f>Položky!BE468</f>
        <v>0</v>
      </c>
    </row>
    <row r="17" spans="1:9" s="34" customFormat="1" ht="12.75">
      <c r="A17" s="195" t="str">
        <f>Položky!B469</f>
        <v>766</v>
      </c>
      <c r="B17" s="114" t="str">
        <f>Položky!C469</f>
        <v>Konstrukce truhlářské</v>
      </c>
      <c r="D17" s="115"/>
      <c r="E17" s="196">
        <f>Položky!BA504</f>
        <v>0</v>
      </c>
      <c r="F17" s="197">
        <f>Položky!BB504</f>
        <v>0</v>
      </c>
      <c r="G17" s="197">
        <f>Položky!BC504</f>
        <v>0</v>
      </c>
      <c r="H17" s="197">
        <f>Položky!BD504</f>
        <v>0</v>
      </c>
      <c r="I17" s="198">
        <f>Položky!BE504</f>
        <v>0</v>
      </c>
    </row>
    <row r="18" spans="1:9" s="34" customFormat="1" ht="12.75">
      <c r="A18" s="195" t="str">
        <f>Položky!B505</f>
        <v>767</v>
      </c>
      <c r="B18" s="114" t="str">
        <f>Položky!C505</f>
        <v>Konstrukce zámečnické</v>
      </c>
      <c r="D18" s="115"/>
      <c r="E18" s="196">
        <f>Položky!BA524</f>
        <v>0</v>
      </c>
      <c r="F18" s="197">
        <f>Položky!BB524</f>
        <v>0</v>
      </c>
      <c r="G18" s="197">
        <f>Položky!BC524</f>
        <v>0</v>
      </c>
      <c r="H18" s="197">
        <f>Položky!BD524</f>
        <v>0</v>
      </c>
      <c r="I18" s="198">
        <f>Položky!BE524</f>
        <v>0</v>
      </c>
    </row>
    <row r="19" spans="1:9" s="34" customFormat="1" ht="12.75">
      <c r="A19" s="195" t="str">
        <f>Položky!B525</f>
        <v>769</v>
      </c>
      <c r="B19" s="114" t="str">
        <f>Položky!C525</f>
        <v>Otvorové prvky z plastu</v>
      </c>
      <c r="D19" s="115"/>
      <c r="E19" s="196">
        <f>Položky!BA579</f>
        <v>0</v>
      </c>
      <c r="F19" s="197">
        <f>Položky!BB579</f>
        <v>0</v>
      </c>
      <c r="G19" s="197">
        <f>Položky!BC579</f>
        <v>0</v>
      </c>
      <c r="H19" s="197">
        <f>Položky!BD579</f>
        <v>0</v>
      </c>
      <c r="I19" s="198">
        <f>Položky!BE579</f>
        <v>0</v>
      </c>
    </row>
    <row r="20" spans="1:9" s="34" customFormat="1" ht="12.75">
      <c r="A20" s="195" t="str">
        <f>Položky!B580</f>
        <v>781</v>
      </c>
      <c r="B20" s="114" t="str">
        <f>Položky!C580</f>
        <v>Obklady keramické</v>
      </c>
      <c r="D20" s="115"/>
      <c r="E20" s="196">
        <f>Položky!BA598</f>
        <v>0</v>
      </c>
      <c r="F20" s="197">
        <f>Položky!BB598</f>
        <v>0</v>
      </c>
      <c r="G20" s="197">
        <f>Položky!BC598</f>
        <v>0</v>
      </c>
      <c r="H20" s="197">
        <f>Položky!BD598</f>
        <v>0</v>
      </c>
      <c r="I20" s="198">
        <f>Položky!BE598</f>
        <v>0</v>
      </c>
    </row>
    <row r="21" spans="1:9" s="34" customFormat="1" ht="12.75">
      <c r="A21" s="195" t="str">
        <f>Položky!B599</f>
        <v>783</v>
      </c>
      <c r="B21" s="114" t="str">
        <f>Položky!C599</f>
        <v>Nátěry</v>
      </c>
      <c r="D21" s="115"/>
      <c r="E21" s="196">
        <f>Položky!BA637</f>
        <v>0</v>
      </c>
      <c r="F21" s="197">
        <f>Položky!BB637</f>
        <v>0</v>
      </c>
      <c r="G21" s="197">
        <f>Položky!BC637</f>
        <v>0</v>
      </c>
      <c r="H21" s="197">
        <f>Položky!BD637</f>
        <v>0</v>
      </c>
      <c r="I21" s="198">
        <f>Položky!BE637</f>
        <v>0</v>
      </c>
    </row>
    <row r="22" spans="1:9" s="34" customFormat="1" ht="12.75">
      <c r="A22" s="195" t="str">
        <f>Položky!B638</f>
        <v>784</v>
      </c>
      <c r="B22" s="114" t="str">
        <f>Položky!C638</f>
        <v>Malby</v>
      </c>
      <c r="D22" s="115"/>
      <c r="E22" s="196">
        <f>Položky!BA662</f>
        <v>0</v>
      </c>
      <c r="F22" s="197">
        <f>Položky!BB662</f>
        <v>0</v>
      </c>
      <c r="G22" s="197">
        <f>Položky!BC662</f>
        <v>0</v>
      </c>
      <c r="H22" s="197">
        <f>Položky!BD662</f>
        <v>0</v>
      </c>
      <c r="I22" s="198">
        <f>Položky!BE662</f>
        <v>0</v>
      </c>
    </row>
    <row r="23" spans="1:9" s="34" customFormat="1" ht="12.75">
      <c r="A23" s="195" t="str">
        <f>Položky!B663</f>
        <v>786</v>
      </c>
      <c r="B23" s="114" t="str">
        <f>Položky!C663</f>
        <v>Čalounické úpravy</v>
      </c>
      <c r="D23" s="115"/>
      <c r="E23" s="196">
        <f>Položky!BA670</f>
        <v>0</v>
      </c>
      <c r="F23" s="197">
        <f>Položky!BB670</f>
        <v>0</v>
      </c>
      <c r="G23" s="197">
        <f>Položky!BC670</f>
        <v>0</v>
      </c>
      <c r="H23" s="197">
        <f>Položky!BD670</f>
        <v>0</v>
      </c>
      <c r="I23" s="198">
        <f>Položky!BE670</f>
        <v>0</v>
      </c>
    </row>
    <row r="24" spans="1:9" s="34" customFormat="1" ht="13.5" thickBot="1">
      <c r="A24" s="195" t="str">
        <f>Položky!B671</f>
        <v>M22</v>
      </c>
      <c r="B24" s="114" t="str">
        <f>Položky!C671</f>
        <v>Montáž sdělovací a zabezp. techniky</v>
      </c>
      <c r="D24" s="115"/>
      <c r="E24" s="196">
        <f>Položky!BA673</f>
        <v>0</v>
      </c>
      <c r="F24" s="197">
        <f>Položky!BB673</f>
        <v>0</v>
      </c>
      <c r="G24" s="197">
        <f>Položky!BC673</f>
        <v>0</v>
      </c>
      <c r="H24" s="197">
        <f>Položky!BD673</f>
        <v>0</v>
      </c>
      <c r="I24" s="198">
        <f>Položky!BE673</f>
        <v>0</v>
      </c>
    </row>
    <row r="25" spans="1:9" s="122" customFormat="1" ht="13.5" thickBot="1">
      <c r="A25" s="116"/>
      <c r="B25" s="117" t="s">
        <v>277</v>
      </c>
      <c r="C25" s="117"/>
      <c r="D25" s="118"/>
      <c r="E25" s="119">
        <f>SUM(E7:E24)</f>
        <v>0</v>
      </c>
      <c r="F25" s="120">
        <f>SUM(F7:F24)</f>
        <v>0</v>
      </c>
      <c r="G25" s="120">
        <f>SUM(G7:G24)</f>
        <v>0</v>
      </c>
      <c r="H25" s="120">
        <f>SUM(H7:H24)</f>
        <v>0</v>
      </c>
      <c r="I25" s="121">
        <f>SUM(I7:I24)</f>
        <v>0</v>
      </c>
    </row>
    <row r="26" spans="1:9" ht="12.75">
      <c r="A26" s="34"/>
      <c r="B26" s="34"/>
      <c r="C26" s="34"/>
      <c r="D26" s="34"/>
      <c r="E26" s="34"/>
      <c r="F26" s="34"/>
      <c r="G26" s="34"/>
      <c r="H26" s="34"/>
      <c r="I26" s="34"/>
    </row>
    <row r="27" spans="1:57" ht="19.5" customHeight="1">
      <c r="A27" s="106" t="s">
        <v>278</v>
      </c>
      <c r="B27" s="106"/>
      <c r="C27" s="106"/>
      <c r="D27" s="106"/>
      <c r="E27" s="106"/>
      <c r="F27" s="106"/>
      <c r="G27" s="123"/>
      <c r="H27" s="106"/>
      <c r="I27" s="106"/>
      <c r="BA27" s="40"/>
      <c r="BB27" s="40"/>
      <c r="BC27" s="40"/>
      <c r="BD27" s="40"/>
      <c r="BE27" s="40"/>
    </row>
    <row r="28" ht="13.5" thickBot="1"/>
    <row r="29" spans="1:9" ht="12.75">
      <c r="A29" s="71" t="s">
        <v>279</v>
      </c>
      <c r="B29" s="72"/>
      <c r="C29" s="72"/>
      <c r="D29" s="124"/>
      <c r="E29" s="125" t="s">
        <v>280</v>
      </c>
      <c r="F29" s="126" t="s">
        <v>281</v>
      </c>
      <c r="G29" s="127" t="s">
        <v>282</v>
      </c>
      <c r="H29" s="128"/>
      <c r="I29" s="129" t="s">
        <v>280</v>
      </c>
    </row>
    <row r="30" spans="1:53" ht="12.75">
      <c r="A30" s="130" t="s">
        <v>211</v>
      </c>
      <c r="B30" s="131"/>
      <c r="C30" s="131"/>
      <c r="D30" s="132"/>
      <c r="E30" s="133"/>
      <c r="F30" s="134"/>
      <c r="G30" s="135">
        <f aca="true" t="shared" si="0" ref="G30:G36">CHOOSE(BA30+1,HSV+PSV,HSV+PSV+Mont,HSV+PSV+Dodavka+Mont,HSV,PSV,Mont,Dodavka,Mont+Dodavka,0)</f>
        <v>0</v>
      </c>
      <c r="H30" s="136"/>
      <c r="I30" s="137">
        <f aca="true" t="shared" si="1" ref="I30:I36">E30+F30*G30/100</f>
        <v>0</v>
      </c>
      <c r="BA30">
        <v>0</v>
      </c>
    </row>
    <row r="31" spans="1:53" ht="12.75">
      <c r="A31" s="130" t="s">
        <v>212</v>
      </c>
      <c r="B31" s="131"/>
      <c r="C31" s="131"/>
      <c r="D31" s="132"/>
      <c r="E31" s="133"/>
      <c r="F31" s="134"/>
      <c r="G31" s="135">
        <f t="shared" si="0"/>
        <v>0</v>
      </c>
      <c r="H31" s="136"/>
      <c r="I31" s="137">
        <f t="shared" si="1"/>
        <v>0</v>
      </c>
      <c r="BA31">
        <v>0</v>
      </c>
    </row>
    <row r="32" spans="1:53" ht="12.75">
      <c r="A32" s="130" t="s">
        <v>213</v>
      </c>
      <c r="B32" s="131"/>
      <c r="C32" s="131"/>
      <c r="D32" s="132"/>
      <c r="E32" s="133"/>
      <c r="F32" s="134"/>
      <c r="G32" s="135">
        <f t="shared" si="0"/>
        <v>0</v>
      </c>
      <c r="H32" s="136"/>
      <c r="I32" s="137">
        <f t="shared" si="1"/>
        <v>0</v>
      </c>
      <c r="BA32">
        <v>0</v>
      </c>
    </row>
    <row r="33" spans="1:53" ht="12.75">
      <c r="A33" s="130" t="s">
        <v>214</v>
      </c>
      <c r="B33" s="131"/>
      <c r="C33" s="131"/>
      <c r="D33" s="132"/>
      <c r="E33" s="133"/>
      <c r="F33" s="134"/>
      <c r="G33" s="135">
        <f t="shared" si="0"/>
        <v>0</v>
      </c>
      <c r="H33" s="136"/>
      <c r="I33" s="137">
        <f t="shared" si="1"/>
        <v>0</v>
      </c>
      <c r="BA33">
        <v>1</v>
      </c>
    </row>
    <row r="34" spans="1:53" ht="12.75">
      <c r="A34" s="130" t="s">
        <v>215</v>
      </c>
      <c r="B34" s="131"/>
      <c r="C34" s="131"/>
      <c r="D34" s="132"/>
      <c r="E34" s="133"/>
      <c r="F34" s="134"/>
      <c r="G34" s="135">
        <f t="shared" si="0"/>
        <v>0</v>
      </c>
      <c r="H34" s="136"/>
      <c r="I34" s="137">
        <f t="shared" si="1"/>
        <v>0</v>
      </c>
      <c r="BA34">
        <v>1</v>
      </c>
    </row>
    <row r="35" spans="1:53" ht="12.75">
      <c r="A35" s="130" t="s">
        <v>216</v>
      </c>
      <c r="B35" s="131"/>
      <c r="C35" s="131"/>
      <c r="D35" s="132"/>
      <c r="E35" s="133"/>
      <c r="F35" s="134"/>
      <c r="G35" s="135">
        <f t="shared" si="0"/>
        <v>0</v>
      </c>
      <c r="H35" s="136"/>
      <c r="I35" s="137">
        <f t="shared" si="1"/>
        <v>0</v>
      </c>
      <c r="BA35">
        <v>2</v>
      </c>
    </row>
    <row r="36" spans="1:53" ht="12.75">
      <c r="A36" s="130" t="s">
        <v>217</v>
      </c>
      <c r="B36" s="131"/>
      <c r="C36" s="131"/>
      <c r="D36" s="132"/>
      <c r="E36" s="133"/>
      <c r="F36" s="134"/>
      <c r="G36" s="135">
        <f t="shared" si="0"/>
        <v>0</v>
      </c>
      <c r="H36" s="136"/>
      <c r="I36" s="137">
        <f t="shared" si="1"/>
        <v>0</v>
      </c>
      <c r="BA36">
        <v>2</v>
      </c>
    </row>
    <row r="37" spans="1:9" ht="13.5" thickBot="1">
      <c r="A37" s="138"/>
      <c r="B37" s="139" t="s">
        <v>283</v>
      </c>
      <c r="C37" s="140"/>
      <c r="D37" s="141"/>
      <c r="E37" s="142"/>
      <c r="F37" s="143"/>
      <c r="G37" s="143"/>
      <c r="H37" s="210">
        <f>SUM(I30:I36)</f>
        <v>0</v>
      </c>
      <c r="I37" s="211"/>
    </row>
    <row r="39" spans="2:9" ht="12.75">
      <c r="B39" s="122"/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</sheetData>
  <sheetProtection/>
  <mergeCells count="4">
    <mergeCell ref="H37:I3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746"/>
  <sheetViews>
    <sheetView showGridLines="0" showZeros="0" zoomScalePageLayoutView="0" workbookViewId="0" topLeftCell="A705">
      <selection activeCell="C114" sqref="C114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23" t="s">
        <v>295</v>
      </c>
      <c r="B1" s="223"/>
      <c r="C1" s="223"/>
      <c r="D1" s="223"/>
      <c r="E1" s="223"/>
      <c r="F1" s="223"/>
      <c r="G1" s="223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12" t="s">
        <v>268</v>
      </c>
      <c r="B3" s="213"/>
      <c r="C3" s="96" t="str">
        <f>CONCATENATE(cislostavby," ",nazevstavby)</f>
        <v>1144 Výměna oken v obj. ZŚ Matiční 5/1082.Ostrava</v>
      </c>
      <c r="D3" s="97"/>
      <c r="E3" s="151" t="s">
        <v>284</v>
      </c>
      <c r="F3" s="152">
        <f>Rekapitulace!H1</f>
        <v>114401</v>
      </c>
      <c r="G3" s="153"/>
    </row>
    <row r="4" spans="1:7" ht="13.5" thickBot="1">
      <c r="A4" s="224" t="s">
        <v>270</v>
      </c>
      <c r="B4" s="215"/>
      <c r="C4" s="102" t="str">
        <f>CONCATENATE(cisloobjektu," ",nazevobjektu)</f>
        <v>01 Stavební práce HSV+ PSV</v>
      </c>
      <c r="D4" s="103"/>
      <c r="E4" s="225" t="str">
        <f>Rekapitulace!G2</f>
        <v>Výměna oken v obj. ZŚ Matiční 5/1082.Ostrava</v>
      </c>
      <c r="F4" s="226"/>
      <c r="G4" s="227"/>
    </row>
    <row r="5" spans="1:7" ht="13.5" thickTop="1">
      <c r="A5" s="154"/>
      <c r="B5" s="155"/>
      <c r="C5" s="155"/>
      <c r="G5" s="157"/>
    </row>
    <row r="6" spans="1:7" ht="12.75">
      <c r="A6" s="158" t="s">
        <v>285</v>
      </c>
      <c r="B6" s="159" t="s">
        <v>286</v>
      </c>
      <c r="C6" s="159" t="s">
        <v>287</v>
      </c>
      <c r="D6" s="159" t="s">
        <v>288</v>
      </c>
      <c r="E6" s="160" t="s">
        <v>289</v>
      </c>
      <c r="F6" s="159" t="s">
        <v>290</v>
      </c>
      <c r="G6" s="161" t="s">
        <v>291</v>
      </c>
    </row>
    <row r="7" spans="1:15" ht="12.75">
      <c r="A7" s="162" t="s">
        <v>292</v>
      </c>
      <c r="B7" s="163" t="s">
        <v>302</v>
      </c>
      <c r="C7" s="164" t="s">
        <v>303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304</v>
      </c>
      <c r="C8" s="172" t="s">
        <v>27</v>
      </c>
      <c r="D8" s="173" t="s">
        <v>305</v>
      </c>
      <c r="E8" s="174">
        <v>0.204</v>
      </c>
      <c r="F8" s="174">
        <v>0</v>
      </c>
      <c r="G8" s="17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Z8" s="147">
        <v>0</v>
      </c>
    </row>
    <row r="9" spans="1:15" ht="12.75">
      <c r="A9" s="176"/>
      <c r="B9" s="177"/>
      <c r="C9" s="219" t="s">
        <v>306</v>
      </c>
      <c r="D9" s="220"/>
      <c r="E9" s="179">
        <v>0.204</v>
      </c>
      <c r="F9" s="180"/>
      <c r="G9" s="181"/>
      <c r="M9" s="178" t="s">
        <v>306</v>
      </c>
      <c r="O9" s="169"/>
    </row>
    <row r="10" spans="1:104" ht="12.75">
      <c r="A10" s="170">
        <v>2</v>
      </c>
      <c r="B10" s="171" t="s">
        <v>307</v>
      </c>
      <c r="C10" s="172" t="s">
        <v>28</v>
      </c>
      <c r="D10" s="173" t="s">
        <v>305</v>
      </c>
      <c r="E10" s="174">
        <v>1.0986</v>
      </c>
      <c r="F10" s="174">
        <v>0</v>
      </c>
      <c r="G10" s="175">
        <f>E10*F10</f>
        <v>0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>IF(AZ10=1,G10,0)</f>
        <v>0</v>
      </c>
      <c r="BB10" s="147">
        <f>IF(AZ10=2,G10,0)</f>
        <v>0</v>
      </c>
      <c r="BC10" s="147">
        <f>IF(AZ10=3,G10,0)</f>
        <v>0</v>
      </c>
      <c r="BD10" s="147">
        <f>IF(AZ10=4,G10,0)</f>
        <v>0</v>
      </c>
      <c r="BE10" s="147">
        <f>IF(AZ10=5,G10,0)</f>
        <v>0</v>
      </c>
      <c r="CZ10" s="147">
        <v>0</v>
      </c>
    </row>
    <row r="11" spans="1:15" ht="12.75">
      <c r="A11" s="176"/>
      <c r="B11" s="177"/>
      <c r="C11" s="219" t="s">
        <v>308</v>
      </c>
      <c r="D11" s="220"/>
      <c r="E11" s="179">
        <v>0</v>
      </c>
      <c r="F11" s="180"/>
      <c r="G11" s="181"/>
      <c r="M11" s="178" t="s">
        <v>308</v>
      </c>
      <c r="O11" s="169"/>
    </row>
    <row r="12" spans="1:15" ht="12.75">
      <c r="A12" s="176"/>
      <c r="B12" s="177"/>
      <c r="C12" s="219" t="s">
        <v>309</v>
      </c>
      <c r="D12" s="220"/>
      <c r="E12" s="179">
        <v>0.6023</v>
      </c>
      <c r="F12" s="180"/>
      <c r="G12" s="181"/>
      <c r="M12" s="178" t="s">
        <v>309</v>
      </c>
      <c r="O12" s="169"/>
    </row>
    <row r="13" spans="1:15" ht="12.75">
      <c r="A13" s="176"/>
      <c r="B13" s="177"/>
      <c r="C13" s="219" t="s">
        <v>310</v>
      </c>
      <c r="D13" s="220"/>
      <c r="E13" s="179">
        <v>0.4964</v>
      </c>
      <c r="F13" s="180"/>
      <c r="G13" s="181"/>
      <c r="M13" s="178" t="s">
        <v>310</v>
      </c>
      <c r="O13" s="169"/>
    </row>
    <row r="14" spans="1:104" ht="12.75">
      <c r="A14" s="170">
        <v>3</v>
      </c>
      <c r="B14" s="171" t="s">
        <v>311</v>
      </c>
      <c r="C14" s="172" t="s">
        <v>312</v>
      </c>
      <c r="D14" s="173" t="s">
        <v>305</v>
      </c>
      <c r="E14" s="174">
        <v>1.0986</v>
      </c>
      <c r="F14" s="174">
        <v>0</v>
      </c>
      <c r="G14" s="175">
        <f>E14*F14</f>
        <v>0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>IF(AZ14=1,G14,0)</f>
        <v>0</v>
      </c>
      <c r="BB14" s="147">
        <f>IF(AZ14=2,G14,0)</f>
        <v>0</v>
      </c>
      <c r="BC14" s="147">
        <f>IF(AZ14=3,G14,0)</f>
        <v>0</v>
      </c>
      <c r="BD14" s="147">
        <f>IF(AZ14=4,G14,0)</f>
        <v>0</v>
      </c>
      <c r="BE14" s="147">
        <f>IF(AZ14=5,G14,0)</f>
        <v>0</v>
      </c>
      <c r="CZ14" s="147">
        <v>0.70927</v>
      </c>
    </row>
    <row r="15" spans="1:15" ht="12.75">
      <c r="A15" s="176"/>
      <c r="B15" s="177"/>
      <c r="C15" s="219" t="s">
        <v>308</v>
      </c>
      <c r="D15" s="220"/>
      <c r="E15" s="179">
        <v>0</v>
      </c>
      <c r="F15" s="180"/>
      <c r="G15" s="181"/>
      <c r="M15" s="178" t="s">
        <v>308</v>
      </c>
      <c r="O15" s="169"/>
    </row>
    <row r="16" spans="1:15" ht="12.75">
      <c r="A16" s="176"/>
      <c r="B16" s="177"/>
      <c r="C16" s="219" t="s">
        <v>309</v>
      </c>
      <c r="D16" s="220"/>
      <c r="E16" s="179">
        <v>0.6023</v>
      </c>
      <c r="F16" s="180"/>
      <c r="G16" s="181"/>
      <c r="M16" s="178" t="s">
        <v>309</v>
      </c>
      <c r="O16" s="169"/>
    </row>
    <row r="17" spans="1:15" ht="12.75">
      <c r="A17" s="176"/>
      <c r="B17" s="177"/>
      <c r="C17" s="219" t="s">
        <v>310</v>
      </c>
      <c r="D17" s="220"/>
      <c r="E17" s="179">
        <v>0.4964</v>
      </c>
      <c r="F17" s="180"/>
      <c r="G17" s="181"/>
      <c r="M17" s="178" t="s">
        <v>310</v>
      </c>
      <c r="O17" s="169"/>
    </row>
    <row r="18" spans="1:104" ht="12.75">
      <c r="A18" s="170">
        <v>4</v>
      </c>
      <c r="B18" s="171" t="s">
        <v>313</v>
      </c>
      <c r="C18" s="172" t="s">
        <v>314</v>
      </c>
      <c r="D18" s="173" t="s">
        <v>305</v>
      </c>
      <c r="E18" s="174">
        <v>0.204</v>
      </c>
      <c r="F18" s="174">
        <v>0</v>
      </c>
      <c r="G18" s="175">
        <f>E18*F18</f>
        <v>0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>IF(AZ18=1,G18,0)</f>
        <v>0</v>
      </c>
      <c r="BB18" s="147">
        <f>IF(AZ18=2,G18,0)</f>
        <v>0</v>
      </c>
      <c r="BC18" s="147">
        <f>IF(AZ18=3,G18,0)</f>
        <v>0</v>
      </c>
      <c r="BD18" s="147">
        <f>IF(AZ18=4,G18,0)</f>
        <v>0</v>
      </c>
      <c r="BE18" s="147">
        <f>IF(AZ18=5,G18,0)</f>
        <v>0</v>
      </c>
      <c r="CZ18" s="147">
        <v>0.98</v>
      </c>
    </row>
    <row r="19" spans="1:15" ht="12.75">
      <c r="A19" s="176"/>
      <c r="B19" s="177"/>
      <c r="C19" s="219" t="s">
        <v>315</v>
      </c>
      <c r="D19" s="220"/>
      <c r="E19" s="179">
        <v>0</v>
      </c>
      <c r="F19" s="180"/>
      <c r="G19" s="181"/>
      <c r="M19" s="178" t="s">
        <v>315</v>
      </c>
      <c r="O19" s="169"/>
    </row>
    <row r="20" spans="1:15" ht="12.75">
      <c r="A20" s="176"/>
      <c r="B20" s="177"/>
      <c r="C20" s="219" t="s">
        <v>316</v>
      </c>
      <c r="D20" s="220"/>
      <c r="E20" s="179">
        <v>0.204</v>
      </c>
      <c r="F20" s="180"/>
      <c r="G20" s="181"/>
      <c r="M20" s="178" t="s">
        <v>316</v>
      </c>
      <c r="O20" s="169"/>
    </row>
    <row r="21" spans="1:104" ht="22.5">
      <c r="A21" s="170">
        <v>5</v>
      </c>
      <c r="B21" s="171" t="s">
        <v>317</v>
      </c>
      <c r="C21" s="172" t="s">
        <v>318</v>
      </c>
      <c r="D21" s="173" t="s">
        <v>319</v>
      </c>
      <c r="E21" s="174">
        <v>0.3867</v>
      </c>
      <c r="F21" s="174">
        <v>0</v>
      </c>
      <c r="G21" s="175">
        <f>E21*F21</f>
        <v>0</v>
      </c>
      <c r="O21" s="169">
        <v>2</v>
      </c>
      <c r="AA21" s="147">
        <v>1</v>
      </c>
      <c r="AB21" s="147">
        <v>1</v>
      </c>
      <c r="AC21" s="147">
        <v>1</v>
      </c>
      <c r="AZ21" s="147">
        <v>1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Z21" s="147">
        <v>0.01954</v>
      </c>
    </row>
    <row r="22" spans="1:15" ht="12.75">
      <c r="A22" s="176"/>
      <c r="B22" s="177"/>
      <c r="C22" s="219" t="s">
        <v>320</v>
      </c>
      <c r="D22" s="220"/>
      <c r="E22" s="179">
        <v>0</v>
      </c>
      <c r="F22" s="180"/>
      <c r="G22" s="181"/>
      <c r="M22" s="178" t="s">
        <v>320</v>
      </c>
      <c r="O22" s="169"/>
    </row>
    <row r="23" spans="1:15" ht="12.75">
      <c r="A23" s="176"/>
      <c r="B23" s="177"/>
      <c r="C23" s="219" t="s">
        <v>321</v>
      </c>
      <c r="D23" s="220"/>
      <c r="E23" s="179">
        <v>0.3867</v>
      </c>
      <c r="F23" s="180"/>
      <c r="G23" s="181"/>
      <c r="M23" s="178" t="s">
        <v>321</v>
      </c>
      <c r="O23" s="169"/>
    </row>
    <row r="24" spans="1:104" ht="22.5">
      <c r="A24" s="170">
        <v>6</v>
      </c>
      <c r="B24" s="171" t="s">
        <v>322</v>
      </c>
      <c r="C24" s="172" t="s">
        <v>323</v>
      </c>
      <c r="D24" s="173" t="s">
        <v>319</v>
      </c>
      <c r="E24" s="174">
        <v>0.054</v>
      </c>
      <c r="F24" s="174">
        <v>0</v>
      </c>
      <c r="G24" s="175">
        <f>E24*F24</f>
        <v>0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>IF(AZ24=1,G24,0)</f>
        <v>0</v>
      </c>
      <c r="BB24" s="147">
        <f>IF(AZ24=2,G24,0)</f>
        <v>0</v>
      </c>
      <c r="BC24" s="147">
        <f>IF(AZ24=3,G24,0)</f>
        <v>0</v>
      </c>
      <c r="BD24" s="147">
        <f>IF(AZ24=4,G24,0)</f>
        <v>0</v>
      </c>
      <c r="BE24" s="147">
        <f>IF(AZ24=5,G24,0)</f>
        <v>0</v>
      </c>
      <c r="CZ24" s="147">
        <v>1.09</v>
      </c>
    </row>
    <row r="25" spans="1:15" ht="12.75">
      <c r="A25" s="176"/>
      <c r="B25" s="177"/>
      <c r="C25" s="219" t="s">
        <v>320</v>
      </c>
      <c r="D25" s="220"/>
      <c r="E25" s="179">
        <v>0</v>
      </c>
      <c r="F25" s="180"/>
      <c r="G25" s="181"/>
      <c r="M25" s="178" t="s">
        <v>320</v>
      </c>
      <c r="O25" s="169"/>
    </row>
    <row r="26" spans="1:15" ht="12.75">
      <c r="A26" s="176"/>
      <c r="B26" s="177"/>
      <c r="C26" s="219" t="s">
        <v>324</v>
      </c>
      <c r="D26" s="220"/>
      <c r="E26" s="179">
        <v>0.054</v>
      </c>
      <c r="F26" s="180"/>
      <c r="G26" s="181"/>
      <c r="M26" s="178" t="s">
        <v>324</v>
      </c>
      <c r="O26" s="169"/>
    </row>
    <row r="27" spans="1:104" ht="12.75">
      <c r="A27" s="170">
        <v>7</v>
      </c>
      <c r="B27" s="171" t="s">
        <v>325</v>
      </c>
      <c r="C27" s="172" t="s">
        <v>326</v>
      </c>
      <c r="D27" s="173" t="s">
        <v>327</v>
      </c>
      <c r="E27" s="174">
        <v>0.4176</v>
      </c>
      <c r="F27" s="174">
        <v>0</v>
      </c>
      <c r="G27" s="175">
        <f>E27*F27</f>
        <v>0</v>
      </c>
      <c r="O27" s="169">
        <v>2</v>
      </c>
      <c r="AA27" s="147">
        <v>3</v>
      </c>
      <c r="AB27" s="147">
        <v>1</v>
      </c>
      <c r="AC27" s="147">
        <v>14587101</v>
      </c>
      <c r="AZ27" s="147">
        <v>1</v>
      </c>
      <c r="BA27" s="147">
        <f>IF(AZ27=1,G27,0)</f>
        <v>0</v>
      </c>
      <c r="BB27" s="147">
        <f>IF(AZ27=2,G27,0)</f>
        <v>0</v>
      </c>
      <c r="BC27" s="147">
        <f>IF(AZ27=3,G27,0)</f>
        <v>0</v>
      </c>
      <c r="BD27" s="147">
        <f>IF(AZ27=4,G27,0)</f>
        <v>0</v>
      </c>
      <c r="BE27" s="147">
        <f>IF(AZ27=5,G27,0)</f>
        <v>0</v>
      </c>
      <c r="CZ27" s="147">
        <v>1</v>
      </c>
    </row>
    <row r="28" spans="1:15" ht="12.75">
      <c r="A28" s="176"/>
      <c r="B28" s="177"/>
      <c r="C28" s="219" t="s">
        <v>320</v>
      </c>
      <c r="D28" s="220"/>
      <c r="E28" s="179">
        <v>0</v>
      </c>
      <c r="F28" s="180"/>
      <c r="G28" s="181"/>
      <c r="M28" s="178" t="s">
        <v>320</v>
      </c>
      <c r="O28" s="169"/>
    </row>
    <row r="29" spans="1:15" ht="12.75">
      <c r="A29" s="176"/>
      <c r="B29" s="177"/>
      <c r="C29" s="219" t="s">
        <v>328</v>
      </c>
      <c r="D29" s="220"/>
      <c r="E29" s="179">
        <v>0.4176</v>
      </c>
      <c r="F29" s="180"/>
      <c r="G29" s="181"/>
      <c r="M29" s="178" t="s">
        <v>328</v>
      </c>
      <c r="O29" s="169"/>
    </row>
    <row r="30" spans="1:57" ht="12.75">
      <c r="A30" s="182"/>
      <c r="B30" s="183" t="s">
        <v>293</v>
      </c>
      <c r="C30" s="184" t="str">
        <f>CONCATENATE(B7," ",C7)</f>
        <v>31 Zdi podpěrné a volné</v>
      </c>
      <c r="D30" s="182"/>
      <c r="E30" s="185"/>
      <c r="F30" s="185"/>
      <c r="G30" s="186">
        <f>SUM(G7:G29)</f>
        <v>0</v>
      </c>
      <c r="O30" s="169">
        <v>4</v>
      </c>
      <c r="BA30" s="187">
        <f>SUM(BA7:BA29)</f>
        <v>0</v>
      </c>
      <c r="BB30" s="187">
        <f>SUM(BB7:BB29)</f>
        <v>0</v>
      </c>
      <c r="BC30" s="187">
        <f>SUM(BC7:BC29)</f>
        <v>0</v>
      </c>
      <c r="BD30" s="187">
        <f>SUM(BD7:BD29)</f>
        <v>0</v>
      </c>
      <c r="BE30" s="187">
        <f>SUM(BE7:BE29)</f>
        <v>0</v>
      </c>
    </row>
    <row r="31" spans="1:15" ht="12.75">
      <c r="A31" s="162" t="s">
        <v>292</v>
      </c>
      <c r="B31" s="163" t="s">
        <v>329</v>
      </c>
      <c r="C31" s="164" t="s">
        <v>330</v>
      </c>
      <c r="D31" s="165"/>
      <c r="E31" s="166"/>
      <c r="F31" s="166"/>
      <c r="G31" s="167"/>
      <c r="H31" s="168"/>
      <c r="I31" s="168"/>
      <c r="O31" s="169">
        <v>1</v>
      </c>
    </row>
    <row r="32" spans="1:104" ht="12.75">
      <c r="A32" s="170">
        <v>8</v>
      </c>
      <c r="B32" s="171" t="s">
        <v>331</v>
      </c>
      <c r="C32" s="172" t="s">
        <v>332</v>
      </c>
      <c r="D32" s="173" t="s">
        <v>333</v>
      </c>
      <c r="E32" s="174">
        <v>138</v>
      </c>
      <c r="F32" s="174">
        <v>0</v>
      </c>
      <c r="G32" s="175">
        <f>E32*F32</f>
        <v>0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>IF(AZ32=1,G32,0)</f>
        <v>0</v>
      </c>
      <c r="BB32" s="147">
        <f>IF(AZ32=2,G32,0)</f>
        <v>0</v>
      </c>
      <c r="BC32" s="147">
        <f>IF(AZ32=3,G32,0)</f>
        <v>0</v>
      </c>
      <c r="BD32" s="147">
        <f>IF(AZ32=4,G32,0)</f>
        <v>0</v>
      </c>
      <c r="BE32" s="147">
        <f>IF(AZ32=5,G32,0)</f>
        <v>0</v>
      </c>
      <c r="CZ32" s="147">
        <v>0.02534</v>
      </c>
    </row>
    <row r="33" spans="1:15" ht="12.75">
      <c r="A33" s="176"/>
      <c r="B33" s="177"/>
      <c r="C33" s="219" t="s">
        <v>334</v>
      </c>
      <c r="D33" s="220"/>
      <c r="E33" s="179">
        <v>0</v>
      </c>
      <c r="F33" s="180"/>
      <c r="G33" s="181"/>
      <c r="M33" s="178" t="s">
        <v>334</v>
      </c>
      <c r="O33" s="169"/>
    </row>
    <row r="34" spans="1:15" ht="12.75">
      <c r="A34" s="176"/>
      <c r="B34" s="177"/>
      <c r="C34" s="219" t="s">
        <v>335</v>
      </c>
      <c r="D34" s="220"/>
      <c r="E34" s="179">
        <v>8</v>
      </c>
      <c r="F34" s="180"/>
      <c r="G34" s="181"/>
      <c r="M34" s="178" t="s">
        <v>335</v>
      </c>
      <c r="O34" s="169"/>
    </row>
    <row r="35" spans="1:15" ht="12.75">
      <c r="A35" s="176"/>
      <c r="B35" s="177"/>
      <c r="C35" s="219" t="s">
        <v>336</v>
      </c>
      <c r="D35" s="220"/>
      <c r="E35" s="179">
        <v>130</v>
      </c>
      <c r="F35" s="180"/>
      <c r="G35" s="181"/>
      <c r="M35" s="178" t="s">
        <v>336</v>
      </c>
      <c r="O35" s="169"/>
    </row>
    <row r="36" spans="1:57" ht="12.75">
      <c r="A36" s="182"/>
      <c r="B36" s="183" t="s">
        <v>293</v>
      </c>
      <c r="C36" s="184" t="str">
        <f>CONCATENATE(B31," ",C31)</f>
        <v>41 Stropy a stropní konstrukce</v>
      </c>
      <c r="D36" s="182"/>
      <c r="E36" s="185"/>
      <c r="F36" s="185"/>
      <c r="G36" s="186">
        <f>SUM(G31:G35)</f>
        <v>0</v>
      </c>
      <c r="O36" s="169">
        <v>4</v>
      </c>
      <c r="BA36" s="187">
        <f>SUM(BA31:BA35)</f>
        <v>0</v>
      </c>
      <c r="BB36" s="187">
        <f>SUM(BB31:BB35)</f>
        <v>0</v>
      </c>
      <c r="BC36" s="187">
        <f>SUM(BC31:BC35)</f>
        <v>0</v>
      </c>
      <c r="BD36" s="187">
        <f>SUM(BD31:BD35)</f>
        <v>0</v>
      </c>
      <c r="BE36" s="187">
        <f>SUM(BE31:BE35)</f>
        <v>0</v>
      </c>
    </row>
    <row r="37" spans="1:15" ht="12.75">
      <c r="A37" s="162" t="s">
        <v>292</v>
      </c>
      <c r="B37" s="163" t="s">
        <v>337</v>
      </c>
      <c r="C37" s="164" t="s">
        <v>338</v>
      </c>
      <c r="D37" s="165"/>
      <c r="E37" s="166"/>
      <c r="F37" s="166"/>
      <c r="G37" s="167"/>
      <c r="H37" s="168"/>
      <c r="I37" s="168"/>
      <c r="O37" s="169">
        <v>1</v>
      </c>
    </row>
    <row r="38" spans="1:104" ht="12.75">
      <c r="A38" s="170">
        <v>9</v>
      </c>
      <c r="B38" s="171" t="s">
        <v>339</v>
      </c>
      <c r="C38" s="172" t="s">
        <v>340</v>
      </c>
      <c r="D38" s="173" t="s">
        <v>333</v>
      </c>
      <c r="E38" s="174">
        <v>138</v>
      </c>
      <c r="F38" s="174">
        <v>0</v>
      </c>
      <c r="G38" s="175">
        <f>E38*F38</f>
        <v>0</v>
      </c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>IF(AZ38=1,G38,0)</f>
        <v>0</v>
      </c>
      <c r="BB38" s="147">
        <f>IF(AZ38=2,G38,0)</f>
        <v>0</v>
      </c>
      <c r="BC38" s="147">
        <f>IF(AZ38=3,G38,0)</f>
        <v>0</v>
      </c>
      <c r="BD38" s="147">
        <f>IF(AZ38=4,G38,0)</f>
        <v>0</v>
      </c>
      <c r="BE38" s="147">
        <f>IF(AZ38=5,G38,0)</f>
        <v>0</v>
      </c>
      <c r="CZ38" s="147">
        <v>0.00494</v>
      </c>
    </row>
    <row r="39" spans="1:15" ht="12.75">
      <c r="A39" s="176"/>
      <c r="B39" s="177"/>
      <c r="C39" s="219" t="s">
        <v>334</v>
      </c>
      <c r="D39" s="220"/>
      <c r="E39" s="179">
        <v>0</v>
      </c>
      <c r="F39" s="180"/>
      <c r="G39" s="181"/>
      <c r="M39" s="178" t="s">
        <v>334</v>
      </c>
      <c r="O39" s="169"/>
    </row>
    <row r="40" spans="1:15" ht="12.75">
      <c r="A40" s="176"/>
      <c r="B40" s="177"/>
      <c r="C40" s="219" t="s">
        <v>335</v>
      </c>
      <c r="D40" s="220"/>
      <c r="E40" s="179">
        <v>8</v>
      </c>
      <c r="F40" s="180"/>
      <c r="G40" s="181"/>
      <c r="M40" s="178" t="s">
        <v>335</v>
      </c>
      <c r="O40" s="169"/>
    </row>
    <row r="41" spans="1:15" ht="12.75">
      <c r="A41" s="176"/>
      <c r="B41" s="177"/>
      <c r="C41" s="219" t="s">
        <v>336</v>
      </c>
      <c r="D41" s="220"/>
      <c r="E41" s="179">
        <v>130</v>
      </c>
      <c r="F41" s="180"/>
      <c r="G41" s="181"/>
      <c r="M41" s="178" t="s">
        <v>336</v>
      </c>
      <c r="O41" s="169"/>
    </row>
    <row r="42" spans="1:104" ht="12.75">
      <c r="A42" s="170">
        <v>10</v>
      </c>
      <c r="B42" s="171" t="s">
        <v>341</v>
      </c>
      <c r="C42" s="172" t="s">
        <v>342</v>
      </c>
      <c r="D42" s="173" t="s">
        <v>343</v>
      </c>
      <c r="E42" s="174">
        <v>1.5</v>
      </c>
      <c r="F42" s="174">
        <v>0</v>
      </c>
      <c r="G42" s="175">
        <f>E42*F42</f>
        <v>0</v>
      </c>
      <c r="O42" s="169">
        <v>2</v>
      </c>
      <c r="AA42" s="147">
        <v>1</v>
      </c>
      <c r="AB42" s="147">
        <v>1</v>
      </c>
      <c r="AC42" s="147">
        <v>1</v>
      </c>
      <c r="AZ42" s="147">
        <v>1</v>
      </c>
      <c r="BA42" s="147">
        <f>IF(AZ42=1,G42,0)</f>
        <v>0</v>
      </c>
      <c r="BB42" s="147">
        <f>IF(AZ42=2,G42,0)</f>
        <v>0</v>
      </c>
      <c r="BC42" s="147">
        <f>IF(AZ42=3,G42,0)</f>
        <v>0</v>
      </c>
      <c r="BD42" s="147">
        <f>IF(AZ42=4,G42,0)</f>
        <v>0</v>
      </c>
      <c r="BE42" s="147">
        <f>IF(AZ42=5,G42,0)</f>
        <v>0</v>
      </c>
      <c r="CZ42" s="147">
        <v>0.02846</v>
      </c>
    </row>
    <row r="43" spans="1:15" ht="12.75">
      <c r="A43" s="176"/>
      <c r="B43" s="177"/>
      <c r="C43" s="219" t="s">
        <v>344</v>
      </c>
      <c r="D43" s="220"/>
      <c r="E43" s="179">
        <v>0</v>
      </c>
      <c r="F43" s="180"/>
      <c r="G43" s="181"/>
      <c r="M43" s="178" t="s">
        <v>344</v>
      </c>
      <c r="O43" s="169"/>
    </row>
    <row r="44" spans="1:15" ht="12.75">
      <c r="A44" s="176"/>
      <c r="B44" s="177"/>
      <c r="C44" s="219" t="s">
        <v>345</v>
      </c>
      <c r="D44" s="220"/>
      <c r="E44" s="179">
        <v>1.5</v>
      </c>
      <c r="F44" s="180"/>
      <c r="G44" s="181"/>
      <c r="M44" s="178" t="s">
        <v>345</v>
      </c>
      <c r="O44" s="169"/>
    </row>
    <row r="45" spans="1:104" ht="12.75">
      <c r="A45" s="170">
        <v>11</v>
      </c>
      <c r="B45" s="171" t="s">
        <v>346</v>
      </c>
      <c r="C45" s="172" t="s">
        <v>347</v>
      </c>
      <c r="D45" s="173" t="s">
        <v>343</v>
      </c>
      <c r="E45" s="174">
        <v>3.01</v>
      </c>
      <c r="F45" s="174">
        <v>0</v>
      </c>
      <c r="G45" s="175">
        <f>E45*F45</f>
        <v>0</v>
      </c>
      <c r="O45" s="169">
        <v>2</v>
      </c>
      <c r="AA45" s="147">
        <v>1</v>
      </c>
      <c r="AB45" s="147">
        <v>1</v>
      </c>
      <c r="AC45" s="147">
        <v>1</v>
      </c>
      <c r="AZ45" s="147">
        <v>1</v>
      </c>
      <c r="BA45" s="147">
        <f>IF(AZ45=1,G45,0)</f>
        <v>0</v>
      </c>
      <c r="BB45" s="147">
        <f>IF(AZ45=2,G45,0)</f>
        <v>0</v>
      </c>
      <c r="BC45" s="147">
        <f>IF(AZ45=3,G45,0)</f>
        <v>0</v>
      </c>
      <c r="BD45" s="147">
        <f>IF(AZ45=4,G45,0)</f>
        <v>0</v>
      </c>
      <c r="BE45" s="147">
        <f>IF(AZ45=5,G45,0)</f>
        <v>0</v>
      </c>
      <c r="CZ45" s="147">
        <v>0.04766</v>
      </c>
    </row>
    <row r="46" spans="1:15" ht="12.75">
      <c r="A46" s="176"/>
      <c r="B46" s="177"/>
      <c r="C46" s="219" t="s">
        <v>308</v>
      </c>
      <c r="D46" s="220"/>
      <c r="E46" s="179">
        <v>0</v>
      </c>
      <c r="F46" s="180"/>
      <c r="G46" s="181"/>
      <c r="M46" s="178" t="s">
        <v>308</v>
      </c>
      <c r="O46" s="169"/>
    </row>
    <row r="47" spans="1:15" ht="12.75">
      <c r="A47" s="176"/>
      <c r="B47" s="177"/>
      <c r="C47" s="219" t="s">
        <v>348</v>
      </c>
      <c r="D47" s="220"/>
      <c r="E47" s="179">
        <v>3.01</v>
      </c>
      <c r="F47" s="180"/>
      <c r="G47" s="181"/>
      <c r="M47" s="178" t="s">
        <v>348</v>
      </c>
      <c r="O47" s="169"/>
    </row>
    <row r="48" spans="1:104" ht="12.75">
      <c r="A48" s="170">
        <v>12</v>
      </c>
      <c r="B48" s="171" t="s">
        <v>349</v>
      </c>
      <c r="C48" s="172" t="s">
        <v>350</v>
      </c>
      <c r="D48" s="173" t="s">
        <v>343</v>
      </c>
      <c r="E48" s="174">
        <v>412.259</v>
      </c>
      <c r="F48" s="174">
        <v>0</v>
      </c>
      <c r="G48" s="175">
        <f>E48*F48</f>
        <v>0</v>
      </c>
      <c r="O48" s="169">
        <v>2</v>
      </c>
      <c r="AA48" s="147">
        <v>1</v>
      </c>
      <c r="AB48" s="147">
        <v>1</v>
      </c>
      <c r="AC48" s="147">
        <v>1</v>
      </c>
      <c r="AZ48" s="147">
        <v>1</v>
      </c>
      <c r="BA48" s="147">
        <f>IF(AZ48=1,G48,0)</f>
        <v>0</v>
      </c>
      <c r="BB48" s="147">
        <f>IF(AZ48=2,G48,0)</f>
        <v>0</v>
      </c>
      <c r="BC48" s="147">
        <f>IF(AZ48=3,G48,0)</f>
        <v>0</v>
      </c>
      <c r="BD48" s="147">
        <f>IF(AZ48=4,G48,0)</f>
        <v>0</v>
      </c>
      <c r="BE48" s="147">
        <f>IF(AZ48=5,G48,0)</f>
        <v>0</v>
      </c>
      <c r="CZ48" s="147">
        <v>0.057</v>
      </c>
    </row>
    <row r="49" spans="1:15" ht="12.75">
      <c r="A49" s="176"/>
      <c r="B49" s="177"/>
      <c r="C49" s="219" t="s">
        <v>315</v>
      </c>
      <c r="D49" s="220"/>
      <c r="E49" s="179">
        <v>0</v>
      </c>
      <c r="F49" s="180"/>
      <c r="G49" s="181"/>
      <c r="M49" s="178" t="s">
        <v>315</v>
      </c>
      <c r="O49" s="169"/>
    </row>
    <row r="50" spans="1:15" ht="22.5">
      <c r="A50" s="176"/>
      <c r="B50" s="177"/>
      <c r="C50" s="219" t="s">
        <v>351</v>
      </c>
      <c r="D50" s="220"/>
      <c r="E50" s="179">
        <v>2.562</v>
      </c>
      <c r="F50" s="180"/>
      <c r="G50" s="181"/>
      <c r="M50" s="178" t="s">
        <v>351</v>
      </c>
      <c r="O50" s="169"/>
    </row>
    <row r="51" spans="1:15" ht="22.5">
      <c r="A51" s="176"/>
      <c r="B51" s="177"/>
      <c r="C51" s="219" t="s">
        <v>352</v>
      </c>
      <c r="D51" s="220"/>
      <c r="E51" s="179">
        <v>38.624</v>
      </c>
      <c r="F51" s="180"/>
      <c r="G51" s="181"/>
      <c r="M51" s="178" t="s">
        <v>352</v>
      </c>
      <c r="O51" s="169"/>
    </row>
    <row r="52" spans="1:15" ht="22.5">
      <c r="A52" s="176"/>
      <c r="B52" s="177"/>
      <c r="C52" s="219" t="s">
        <v>353</v>
      </c>
      <c r="D52" s="220"/>
      <c r="E52" s="179">
        <v>2.562</v>
      </c>
      <c r="F52" s="180"/>
      <c r="G52" s="181"/>
      <c r="M52" s="178" t="s">
        <v>353</v>
      </c>
      <c r="O52" s="169"/>
    </row>
    <row r="53" spans="1:15" ht="22.5">
      <c r="A53" s="176"/>
      <c r="B53" s="177"/>
      <c r="C53" s="219" t="s">
        <v>354</v>
      </c>
      <c r="D53" s="220"/>
      <c r="E53" s="179">
        <v>35.388</v>
      </c>
      <c r="F53" s="180"/>
      <c r="G53" s="181"/>
      <c r="M53" s="178" t="s">
        <v>354</v>
      </c>
      <c r="O53" s="169"/>
    </row>
    <row r="54" spans="1:15" ht="22.5">
      <c r="A54" s="176"/>
      <c r="B54" s="177"/>
      <c r="C54" s="219" t="s">
        <v>355</v>
      </c>
      <c r="D54" s="220"/>
      <c r="E54" s="179">
        <v>38.94</v>
      </c>
      <c r="F54" s="180"/>
      <c r="G54" s="181"/>
      <c r="M54" s="178" t="s">
        <v>355</v>
      </c>
      <c r="O54" s="169"/>
    </row>
    <row r="55" spans="1:15" ht="12.75">
      <c r="A55" s="176"/>
      <c r="B55" s="177"/>
      <c r="C55" s="219" t="s">
        <v>356</v>
      </c>
      <c r="D55" s="220"/>
      <c r="E55" s="179">
        <v>3.06</v>
      </c>
      <c r="F55" s="180"/>
      <c r="G55" s="181"/>
      <c r="M55" s="178" t="s">
        <v>356</v>
      </c>
      <c r="O55" s="169"/>
    </row>
    <row r="56" spans="1:15" ht="12.75">
      <c r="A56" s="176"/>
      <c r="B56" s="177"/>
      <c r="C56" s="219" t="s">
        <v>357</v>
      </c>
      <c r="D56" s="220"/>
      <c r="E56" s="179">
        <v>5.136</v>
      </c>
      <c r="F56" s="180"/>
      <c r="G56" s="181"/>
      <c r="M56" s="178" t="s">
        <v>357</v>
      </c>
      <c r="O56" s="169"/>
    </row>
    <row r="57" spans="1:15" ht="12.75">
      <c r="A57" s="176"/>
      <c r="B57" s="177"/>
      <c r="C57" s="219" t="s">
        <v>358</v>
      </c>
      <c r="D57" s="220"/>
      <c r="E57" s="179">
        <v>48.672</v>
      </c>
      <c r="F57" s="180"/>
      <c r="G57" s="181"/>
      <c r="M57" s="178" t="s">
        <v>358</v>
      </c>
      <c r="O57" s="169"/>
    </row>
    <row r="58" spans="1:15" ht="12.75">
      <c r="A58" s="176"/>
      <c r="B58" s="177"/>
      <c r="C58" s="219" t="s">
        <v>359</v>
      </c>
      <c r="D58" s="220"/>
      <c r="E58" s="179">
        <v>10.816</v>
      </c>
      <c r="F58" s="180"/>
      <c r="G58" s="181"/>
      <c r="M58" s="178" t="s">
        <v>359</v>
      </c>
      <c r="O58" s="169"/>
    </row>
    <row r="59" spans="1:15" ht="22.5">
      <c r="A59" s="176"/>
      <c r="B59" s="177"/>
      <c r="C59" s="219" t="s">
        <v>360</v>
      </c>
      <c r="D59" s="220"/>
      <c r="E59" s="179">
        <v>23.868</v>
      </c>
      <c r="F59" s="180"/>
      <c r="G59" s="181"/>
      <c r="M59" s="178" t="s">
        <v>360</v>
      </c>
      <c r="O59" s="169"/>
    </row>
    <row r="60" spans="1:15" ht="22.5">
      <c r="A60" s="176"/>
      <c r="B60" s="177"/>
      <c r="C60" s="219" t="s">
        <v>361</v>
      </c>
      <c r="D60" s="220"/>
      <c r="E60" s="179">
        <v>11.934</v>
      </c>
      <c r="F60" s="180"/>
      <c r="G60" s="181"/>
      <c r="M60" s="178" t="s">
        <v>361</v>
      </c>
      <c r="O60" s="169"/>
    </row>
    <row r="61" spans="1:15" ht="22.5">
      <c r="A61" s="176"/>
      <c r="B61" s="177"/>
      <c r="C61" s="219" t="s">
        <v>362</v>
      </c>
      <c r="D61" s="220"/>
      <c r="E61" s="179">
        <v>15.912</v>
      </c>
      <c r="F61" s="180"/>
      <c r="G61" s="181"/>
      <c r="M61" s="178" t="s">
        <v>362</v>
      </c>
      <c r="O61" s="169"/>
    </row>
    <row r="62" spans="1:15" ht="12.75">
      <c r="A62" s="176"/>
      <c r="B62" s="177"/>
      <c r="C62" s="219" t="s">
        <v>363</v>
      </c>
      <c r="D62" s="220"/>
      <c r="E62" s="179">
        <v>2.768</v>
      </c>
      <c r="F62" s="180"/>
      <c r="G62" s="181"/>
      <c r="M62" s="178" t="s">
        <v>363</v>
      </c>
      <c r="O62" s="169"/>
    </row>
    <row r="63" spans="1:15" ht="22.5">
      <c r="A63" s="176"/>
      <c r="B63" s="177"/>
      <c r="C63" s="219" t="s">
        <v>364</v>
      </c>
      <c r="D63" s="220"/>
      <c r="E63" s="179">
        <v>48.015</v>
      </c>
      <c r="F63" s="180"/>
      <c r="G63" s="181"/>
      <c r="M63" s="178" t="s">
        <v>364</v>
      </c>
      <c r="O63" s="169"/>
    </row>
    <row r="64" spans="1:15" ht="22.5">
      <c r="A64" s="176"/>
      <c r="B64" s="177"/>
      <c r="C64" s="219" t="s">
        <v>365</v>
      </c>
      <c r="D64" s="220"/>
      <c r="E64" s="179">
        <v>7.956</v>
      </c>
      <c r="F64" s="180"/>
      <c r="G64" s="181"/>
      <c r="M64" s="178" t="s">
        <v>365</v>
      </c>
      <c r="O64" s="169"/>
    </row>
    <row r="65" spans="1:15" ht="12.75">
      <c r="A65" s="176"/>
      <c r="B65" s="177"/>
      <c r="C65" s="219" t="s">
        <v>366</v>
      </c>
      <c r="D65" s="220"/>
      <c r="E65" s="179">
        <v>2.896</v>
      </c>
      <c r="F65" s="180"/>
      <c r="G65" s="181"/>
      <c r="M65" s="178" t="s">
        <v>366</v>
      </c>
      <c r="O65" s="169"/>
    </row>
    <row r="66" spans="1:15" ht="22.5">
      <c r="A66" s="176"/>
      <c r="B66" s="177"/>
      <c r="C66" s="219" t="s">
        <v>367</v>
      </c>
      <c r="D66" s="220"/>
      <c r="E66" s="179">
        <v>39.285</v>
      </c>
      <c r="F66" s="180"/>
      <c r="G66" s="181"/>
      <c r="M66" s="178" t="s">
        <v>367</v>
      </c>
      <c r="O66" s="169"/>
    </row>
    <row r="67" spans="1:15" ht="12.75">
      <c r="A67" s="176"/>
      <c r="B67" s="177"/>
      <c r="C67" s="219" t="s">
        <v>368</v>
      </c>
      <c r="D67" s="220"/>
      <c r="E67" s="179">
        <v>3.015</v>
      </c>
      <c r="F67" s="180"/>
      <c r="G67" s="181"/>
      <c r="M67" s="178" t="s">
        <v>368</v>
      </c>
      <c r="O67" s="169"/>
    </row>
    <row r="68" spans="1:15" ht="22.5">
      <c r="A68" s="176"/>
      <c r="B68" s="177"/>
      <c r="C68" s="219" t="s">
        <v>369</v>
      </c>
      <c r="D68" s="220"/>
      <c r="E68" s="179">
        <v>15.021</v>
      </c>
      <c r="F68" s="180"/>
      <c r="G68" s="181"/>
      <c r="M68" s="178" t="s">
        <v>369</v>
      </c>
      <c r="O68" s="169"/>
    </row>
    <row r="69" spans="1:15" ht="12.75">
      <c r="A69" s="176"/>
      <c r="B69" s="177"/>
      <c r="C69" s="219" t="s">
        <v>370</v>
      </c>
      <c r="D69" s="220"/>
      <c r="E69" s="179">
        <v>11.328</v>
      </c>
      <c r="F69" s="180"/>
      <c r="G69" s="181"/>
      <c r="M69" s="178" t="s">
        <v>370</v>
      </c>
      <c r="O69" s="169"/>
    </row>
    <row r="70" spans="1:15" ht="12.75">
      <c r="A70" s="176"/>
      <c r="B70" s="177"/>
      <c r="C70" s="219" t="s">
        <v>371</v>
      </c>
      <c r="D70" s="220"/>
      <c r="E70" s="179">
        <v>4.342</v>
      </c>
      <c r="F70" s="180"/>
      <c r="G70" s="181"/>
      <c r="M70" s="178" t="s">
        <v>371</v>
      </c>
      <c r="O70" s="169"/>
    </row>
    <row r="71" spans="1:15" ht="12.75">
      <c r="A71" s="176"/>
      <c r="B71" s="177"/>
      <c r="C71" s="219" t="s">
        <v>372</v>
      </c>
      <c r="D71" s="220"/>
      <c r="E71" s="179">
        <v>3.267</v>
      </c>
      <c r="F71" s="180"/>
      <c r="G71" s="181"/>
      <c r="M71" s="178" t="s">
        <v>372</v>
      </c>
      <c r="O71" s="169"/>
    </row>
    <row r="72" spans="1:15" ht="12.75">
      <c r="A72" s="176"/>
      <c r="B72" s="177"/>
      <c r="C72" s="219" t="s">
        <v>373</v>
      </c>
      <c r="D72" s="220"/>
      <c r="E72" s="179">
        <v>5.76</v>
      </c>
      <c r="F72" s="180"/>
      <c r="G72" s="181"/>
      <c r="M72" s="178" t="s">
        <v>373</v>
      </c>
      <c r="O72" s="169"/>
    </row>
    <row r="73" spans="1:15" ht="12.75">
      <c r="A73" s="176"/>
      <c r="B73" s="177"/>
      <c r="C73" s="219" t="s">
        <v>374</v>
      </c>
      <c r="D73" s="220"/>
      <c r="E73" s="179">
        <v>5.056</v>
      </c>
      <c r="F73" s="180"/>
      <c r="G73" s="181"/>
      <c r="M73" s="178" t="s">
        <v>374</v>
      </c>
      <c r="O73" s="169"/>
    </row>
    <row r="74" spans="1:15" ht="12.75">
      <c r="A74" s="176"/>
      <c r="B74" s="177"/>
      <c r="C74" s="219" t="s">
        <v>375</v>
      </c>
      <c r="D74" s="220"/>
      <c r="E74" s="179">
        <v>9.216</v>
      </c>
      <c r="F74" s="180"/>
      <c r="G74" s="181"/>
      <c r="M74" s="178" t="s">
        <v>375</v>
      </c>
      <c r="O74" s="169"/>
    </row>
    <row r="75" spans="1:15" ht="12.75">
      <c r="A75" s="176"/>
      <c r="B75" s="177"/>
      <c r="C75" s="219" t="s">
        <v>376</v>
      </c>
      <c r="D75" s="220"/>
      <c r="E75" s="179">
        <v>4.106</v>
      </c>
      <c r="F75" s="180"/>
      <c r="G75" s="181"/>
      <c r="M75" s="178" t="s">
        <v>376</v>
      </c>
      <c r="O75" s="169"/>
    </row>
    <row r="76" spans="1:15" ht="12.75">
      <c r="A76" s="176"/>
      <c r="B76" s="177"/>
      <c r="C76" s="219" t="s">
        <v>377</v>
      </c>
      <c r="D76" s="220"/>
      <c r="E76" s="179">
        <v>1.614</v>
      </c>
      <c r="F76" s="180"/>
      <c r="G76" s="181"/>
      <c r="M76" s="178" t="s">
        <v>377</v>
      </c>
      <c r="O76" s="169"/>
    </row>
    <row r="77" spans="1:15" ht="12.75">
      <c r="A77" s="176"/>
      <c r="B77" s="177"/>
      <c r="C77" s="219" t="s">
        <v>378</v>
      </c>
      <c r="D77" s="220"/>
      <c r="E77" s="179">
        <v>0</v>
      </c>
      <c r="F77" s="180"/>
      <c r="G77" s="181"/>
      <c r="M77" s="178" t="s">
        <v>378</v>
      </c>
      <c r="O77" s="169"/>
    </row>
    <row r="78" spans="1:15" ht="12.75">
      <c r="A78" s="176"/>
      <c r="B78" s="177"/>
      <c r="C78" s="219" t="s">
        <v>379</v>
      </c>
      <c r="D78" s="220"/>
      <c r="E78" s="179">
        <v>1.275</v>
      </c>
      <c r="F78" s="180"/>
      <c r="G78" s="181"/>
      <c r="M78" s="178" t="s">
        <v>379</v>
      </c>
      <c r="O78" s="169"/>
    </row>
    <row r="79" spans="1:15" ht="12.75">
      <c r="A79" s="176"/>
      <c r="B79" s="177"/>
      <c r="C79" s="219" t="s">
        <v>380</v>
      </c>
      <c r="D79" s="220"/>
      <c r="E79" s="179">
        <v>1.645</v>
      </c>
      <c r="F79" s="180"/>
      <c r="G79" s="181"/>
      <c r="M79" s="178" t="s">
        <v>380</v>
      </c>
      <c r="O79" s="169"/>
    </row>
    <row r="80" spans="1:15" ht="12.75">
      <c r="A80" s="176"/>
      <c r="B80" s="177"/>
      <c r="C80" s="219" t="s">
        <v>381</v>
      </c>
      <c r="D80" s="220"/>
      <c r="E80" s="179">
        <v>0.77</v>
      </c>
      <c r="F80" s="180"/>
      <c r="G80" s="181"/>
      <c r="M80" s="178" t="s">
        <v>381</v>
      </c>
      <c r="O80" s="169"/>
    </row>
    <row r="81" spans="1:15" ht="12.75">
      <c r="A81" s="176"/>
      <c r="B81" s="177"/>
      <c r="C81" s="219" t="s">
        <v>382</v>
      </c>
      <c r="D81" s="220"/>
      <c r="E81" s="179">
        <v>1.16</v>
      </c>
      <c r="F81" s="180"/>
      <c r="G81" s="181"/>
      <c r="M81" s="178" t="s">
        <v>382</v>
      </c>
      <c r="O81" s="169"/>
    </row>
    <row r="82" spans="1:15" ht="12.75">
      <c r="A82" s="176"/>
      <c r="B82" s="177"/>
      <c r="C82" s="219" t="s">
        <v>383</v>
      </c>
      <c r="D82" s="220"/>
      <c r="E82" s="179">
        <v>2.78</v>
      </c>
      <c r="F82" s="180"/>
      <c r="G82" s="181"/>
      <c r="M82" s="178" t="s">
        <v>383</v>
      </c>
      <c r="O82" s="169"/>
    </row>
    <row r="83" spans="1:15" ht="12.75">
      <c r="A83" s="176"/>
      <c r="B83" s="177"/>
      <c r="C83" s="219" t="s">
        <v>384</v>
      </c>
      <c r="D83" s="220"/>
      <c r="E83" s="179">
        <v>3.51</v>
      </c>
      <c r="F83" s="180"/>
      <c r="G83" s="181"/>
      <c r="M83" s="178" t="s">
        <v>384</v>
      </c>
      <c r="O83" s="169"/>
    </row>
    <row r="84" spans="1:104" ht="12.75">
      <c r="A84" s="170">
        <v>13</v>
      </c>
      <c r="B84" s="171" t="s">
        <v>385</v>
      </c>
      <c r="C84" s="172" t="s">
        <v>29</v>
      </c>
      <c r="D84" s="173" t="s">
        <v>386</v>
      </c>
      <c r="E84" s="174">
        <v>1098.4</v>
      </c>
      <c r="F84" s="174">
        <v>0</v>
      </c>
      <c r="G84" s="175">
        <f>E84*F84</f>
        <v>0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>IF(AZ84=1,G84,0)</f>
        <v>0</v>
      </c>
      <c r="BB84" s="147">
        <f>IF(AZ84=2,G84,0)</f>
        <v>0</v>
      </c>
      <c r="BC84" s="147">
        <f>IF(AZ84=3,G84,0)</f>
        <v>0</v>
      </c>
      <c r="BD84" s="147">
        <f>IF(AZ84=4,G84,0)</f>
        <v>0</v>
      </c>
      <c r="BE84" s="147">
        <f>IF(AZ84=5,G84,0)</f>
        <v>0</v>
      </c>
      <c r="CZ84" s="147">
        <v>0</v>
      </c>
    </row>
    <row r="85" spans="1:15" ht="12.75">
      <c r="A85" s="176"/>
      <c r="B85" s="177"/>
      <c r="C85" s="219" t="s">
        <v>387</v>
      </c>
      <c r="D85" s="220"/>
      <c r="E85" s="179">
        <v>0</v>
      </c>
      <c r="F85" s="180"/>
      <c r="G85" s="181"/>
      <c r="M85" s="178" t="s">
        <v>387</v>
      </c>
      <c r="O85" s="169"/>
    </row>
    <row r="86" spans="1:15" ht="12.75">
      <c r="A86" s="176"/>
      <c r="B86" s="177"/>
      <c r="C86" s="219" t="s">
        <v>388</v>
      </c>
      <c r="D86" s="220"/>
      <c r="E86" s="179">
        <v>405.4</v>
      </c>
      <c r="F86" s="180"/>
      <c r="G86" s="181"/>
      <c r="M86" s="178" t="s">
        <v>388</v>
      </c>
      <c r="O86" s="169"/>
    </row>
    <row r="87" spans="1:15" ht="12.75">
      <c r="A87" s="176"/>
      <c r="B87" s="177"/>
      <c r="C87" s="219" t="s">
        <v>389</v>
      </c>
      <c r="D87" s="220"/>
      <c r="E87" s="179">
        <v>40.5</v>
      </c>
      <c r="F87" s="180"/>
      <c r="G87" s="181"/>
      <c r="M87" s="178" t="s">
        <v>389</v>
      </c>
      <c r="O87" s="169"/>
    </row>
    <row r="88" spans="1:15" ht="12.75">
      <c r="A88" s="176"/>
      <c r="B88" s="177"/>
      <c r="C88" s="219" t="s">
        <v>390</v>
      </c>
      <c r="D88" s="220"/>
      <c r="E88" s="179">
        <v>51.5</v>
      </c>
      <c r="F88" s="180"/>
      <c r="G88" s="181"/>
      <c r="M88" s="178" t="s">
        <v>390</v>
      </c>
      <c r="O88" s="169"/>
    </row>
    <row r="89" spans="1:15" ht="12.75">
      <c r="A89" s="176"/>
      <c r="B89" s="177"/>
      <c r="C89" s="219" t="s">
        <v>391</v>
      </c>
      <c r="D89" s="220"/>
      <c r="E89" s="179">
        <v>237</v>
      </c>
      <c r="F89" s="180"/>
      <c r="G89" s="181"/>
      <c r="M89" s="178" t="s">
        <v>391</v>
      </c>
      <c r="O89" s="169"/>
    </row>
    <row r="90" spans="1:15" ht="12.75">
      <c r="A90" s="176"/>
      <c r="B90" s="177"/>
      <c r="C90" s="219" t="s">
        <v>392</v>
      </c>
      <c r="D90" s="220"/>
      <c r="E90" s="179">
        <v>6.8</v>
      </c>
      <c r="F90" s="180"/>
      <c r="G90" s="181"/>
      <c r="M90" s="178" t="s">
        <v>392</v>
      </c>
      <c r="O90" s="169"/>
    </row>
    <row r="91" spans="1:15" ht="12.75">
      <c r="A91" s="176"/>
      <c r="B91" s="177"/>
      <c r="C91" s="219" t="s">
        <v>393</v>
      </c>
      <c r="D91" s="220"/>
      <c r="E91" s="179">
        <v>302.6</v>
      </c>
      <c r="F91" s="180"/>
      <c r="G91" s="181"/>
      <c r="M91" s="178" t="s">
        <v>393</v>
      </c>
      <c r="O91" s="169"/>
    </row>
    <row r="92" spans="1:15" ht="12.75">
      <c r="A92" s="176"/>
      <c r="B92" s="177"/>
      <c r="C92" s="219" t="s">
        <v>394</v>
      </c>
      <c r="D92" s="220"/>
      <c r="E92" s="179">
        <v>24.9</v>
      </c>
      <c r="F92" s="180"/>
      <c r="G92" s="181"/>
      <c r="M92" s="178" t="s">
        <v>394</v>
      </c>
      <c r="O92" s="169"/>
    </row>
    <row r="93" spans="1:15" ht="12.75">
      <c r="A93" s="176"/>
      <c r="B93" s="177"/>
      <c r="C93" s="219" t="s">
        <v>395</v>
      </c>
      <c r="D93" s="220"/>
      <c r="E93" s="179">
        <v>19.4</v>
      </c>
      <c r="F93" s="180"/>
      <c r="G93" s="181"/>
      <c r="M93" s="178" t="s">
        <v>395</v>
      </c>
      <c r="O93" s="169"/>
    </row>
    <row r="94" spans="1:15" ht="12.75">
      <c r="A94" s="176"/>
      <c r="B94" s="177"/>
      <c r="C94" s="219" t="s">
        <v>396</v>
      </c>
      <c r="D94" s="220"/>
      <c r="E94" s="179">
        <v>10.3</v>
      </c>
      <c r="F94" s="180"/>
      <c r="G94" s="181"/>
      <c r="M94" s="178" t="s">
        <v>396</v>
      </c>
      <c r="O94" s="169"/>
    </row>
    <row r="95" spans="1:104" ht="22.5">
      <c r="A95" s="170">
        <v>14</v>
      </c>
      <c r="B95" s="171" t="s">
        <v>397</v>
      </c>
      <c r="C95" s="172" t="s">
        <v>30</v>
      </c>
      <c r="D95" s="173" t="s">
        <v>386</v>
      </c>
      <c r="E95" s="174">
        <v>1098.4</v>
      </c>
      <c r="F95" s="174">
        <v>0</v>
      </c>
      <c r="G95" s="175">
        <f>E95*F95</f>
        <v>0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>IF(AZ95=1,G95,0)</f>
        <v>0</v>
      </c>
      <c r="BB95" s="147">
        <f>IF(AZ95=2,G95,0)</f>
        <v>0</v>
      </c>
      <c r="BC95" s="147">
        <f>IF(AZ95=3,G95,0)</f>
        <v>0</v>
      </c>
      <c r="BD95" s="147">
        <f>IF(AZ95=4,G95,0)</f>
        <v>0</v>
      </c>
      <c r="BE95" s="147">
        <f>IF(AZ95=5,G95,0)</f>
        <v>0</v>
      </c>
      <c r="CZ95" s="147">
        <v>0</v>
      </c>
    </row>
    <row r="96" spans="1:15" ht="12.75">
      <c r="A96" s="176"/>
      <c r="B96" s="177"/>
      <c r="C96" s="219" t="s">
        <v>398</v>
      </c>
      <c r="D96" s="220"/>
      <c r="E96" s="179">
        <v>0</v>
      </c>
      <c r="F96" s="180"/>
      <c r="G96" s="181"/>
      <c r="M96" s="178" t="s">
        <v>398</v>
      </c>
      <c r="O96" s="169"/>
    </row>
    <row r="97" spans="1:15" ht="12.75">
      <c r="A97" s="176"/>
      <c r="B97" s="177"/>
      <c r="C97" s="219" t="s">
        <v>399</v>
      </c>
      <c r="D97" s="220"/>
      <c r="E97" s="179">
        <v>1098.4</v>
      </c>
      <c r="F97" s="180"/>
      <c r="G97" s="181"/>
      <c r="M97" s="178" t="s">
        <v>399</v>
      </c>
      <c r="O97" s="169"/>
    </row>
    <row r="98" spans="1:104" ht="12.75">
      <c r="A98" s="170">
        <v>15</v>
      </c>
      <c r="B98" s="171" t="s">
        <v>400</v>
      </c>
      <c r="C98" s="172" t="s">
        <v>31</v>
      </c>
      <c r="D98" s="173" t="s">
        <v>386</v>
      </c>
      <c r="E98" s="174">
        <v>906.7</v>
      </c>
      <c r="F98" s="174">
        <v>0</v>
      </c>
      <c r="G98" s="175">
        <f>E98*F98</f>
        <v>0</v>
      </c>
      <c r="O98" s="169">
        <v>2</v>
      </c>
      <c r="AA98" s="147">
        <v>1</v>
      </c>
      <c r="AB98" s="147">
        <v>1</v>
      </c>
      <c r="AC98" s="147">
        <v>1</v>
      </c>
      <c r="AZ98" s="147">
        <v>1</v>
      </c>
      <c r="BA98" s="147">
        <f>IF(AZ98=1,G98,0)</f>
        <v>0</v>
      </c>
      <c r="BB98" s="147">
        <f>IF(AZ98=2,G98,0)</f>
        <v>0</v>
      </c>
      <c r="BC98" s="147">
        <f>IF(AZ98=3,G98,0)</f>
        <v>0</v>
      </c>
      <c r="BD98" s="147">
        <f>IF(AZ98=4,G98,0)</f>
        <v>0</v>
      </c>
      <c r="BE98" s="147">
        <f>IF(AZ98=5,G98,0)</f>
        <v>0</v>
      </c>
      <c r="CZ98" s="147">
        <v>0</v>
      </c>
    </row>
    <row r="99" spans="1:15" ht="12.75">
      <c r="A99" s="176"/>
      <c r="B99" s="177"/>
      <c r="C99" s="219" t="s">
        <v>401</v>
      </c>
      <c r="D99" s="220"/>
      <c r="E99" s="179">
        <v>0</v>
      </c>
      <c r="F99" s="180"/>
      <c r="G99" s="181"/>
      <c r="M99" s="178" t="s">
        <v>401</v>
      </c>
      <c r="O99" s="169"/>
    </row>
    <row r="100" spans="1:15" ht="12.75">
      <c r="A100" s="176"/>
      <c r="B100" s="177"/>
      <c r="C100" s="219" t="s">
        <v>387</v>
      </c>
      <c r="D100" s="220"/>
      <c r="E100" s="179">
        <v>0</v>
      </c>
      <c r="F100" s="180"/>
      <c r="G100" s="181"/>
      <c r="M100" s="178" t="s">
        <v>387</v>
      </c>
      <c r="O100" s="169"/>
    </row>
    <row r="101" spans="1:15" ht="12.75">
      <c r="A101" s="176"/>
      <c r="B101" s="177"/>
      <c r="C101" s="219" t="s">
        <v>402</v>
      </c>
      <c r="D101" s="220"/>
      <c r="E101" s="179">
        <v>336.65</v>
      </c>
      <c r="F101" s="180"/>
      <c r="G101" s="181"/>
      <c r="M101" s="178" t="s">
        <v>402</v>
      </c>
      <c r="O101" s="169"/>
    </row>
    <row r="102" spans="1:15" ht="12.75">
      <c r="A102" s="176"/>
      <c r="B102" s="177"/>
      <c r="C102" s="219" t="s">
        <v>403</v>
      </c>
      <c r="D102" s="220"/>
      <c r="E102" s="179">
        <v>33.95</v>
      </c>
      <c r="F102" s="180"/>
      <c r="G102" s="181"/>
      <c r="M102" s="178" t="s">
        <v>403</v>
      </c>
      <c r="O102" s="169"/>
    </row>
    <row r="103" spans="1:15" ht="12.75">
      <c r="A103" s="176"/>
      <c r="B103" s="177"/>
      <c r="C103" s="219" t="s">
        <v>404</v>
      </c>
      <c r="D103" s="220"/>
      <c r="E103" s="179">
        <v>45.8</v>
      </c>
      <c r="F103" s="180"/>
      <c r="G103" s="181"/>
      <c r="M103" s="178" t="s">
        <v>404</v>
      </c>
      <c r="O103" s="169"/>
    </row>
    <row r="104" spans="1:15" ht="12.75">
      <c r="A104" s="176"/>
      <c r="B104" s="177"/>
      <c r="C104" s="219" t="s">
        <v>405</v>
      </c>
      <c r="D104" s="220"/>
      <c r="E104" s="179">
        <v>194.8</v>
      </c>
      <c r="F104" s="180"/>
      <c r="G104" s="181"/>
      <c r="M104" s="178" t="s">
        <v>405</v>
      </c>
      <c r="O104" s="169"/>
    </row>
    <row r="105" spans="1:15" ht="12.75">
      <c r="A105" s="176"/>
      <c r="B105" s="177"/>
      <c r="C105" s="219" t="s">
        <v>406</v>
      </c>
      <c r="D105" s="220"/>
      <c r="E105" s="179">
        <v>4.5</v>
      </c>
      <c r="F105" s="180"/>
      <c r="G105" s="181"/>
      <c r="M105" s="178" t="s">
        <v>406</v>
      </c>
      <c r="O105" s="169"/>
    </row>
    <row r="106" spans="1:15" ht="12.75">
      <c r="A106" s="176"/>
      <c r="B106" s="177"/>
      <c r="C106" s="219" t="s">
        <v>407</v>
      </c>
      <c r="D106" s="220"/>
      <c r="E106" s="179">
        <v>249.9</v>
      </c>
      <c r="F106" s="180"/>
      <c r="G106" s="181"/>
      <c r="M106" s="178" t="s">
        <v>407</v>
      </c>
      <c r="O106" s="169"/>
    </row>
    <row r="107" spans="1:15" ht="12.75">
      <c r="A107" s="176"/>
      <c r="B107" s="177"/>
      <c r="C107" s="219" t="s">
        <v>408</v>
      </c>
      <c r="D107" s="220"/>
      <c r="E107" s="179">
        <v>20.4</v>
      </c>
      <c r="F107" s="180"/>
      <c r="G107" s="181"/>
      <c r="M107" s="178" t="s">
        <v>408</v>
      </c>
      <c r="O107" s="169"/>
    </row>
    <row r="108" spans="1:15" ht="12.75">
      <c r="A108" s="176"/>
      <c r="B108" s="177"/>
      <c r="C108" s="219" t="s">
        <v>409</v>
      </c>
      <c r="D108" s="220"/>
      <c r="E108" s="179">
        <v>13.2</v>
      </c>
      <c r="F108" s="180"/>
      <c r="G108" s="181"/>
      <c r="M108" s="178" t="s">
        <v>409</v>
      </c>
      <c r="O108" s="169"/>
    </row>
    <row r="109" spans="1:15" ht="12.75">
      <c r="A109" s="176"/>
      <c r="B109" s="177"/>
      <c r="C109" s="219" t="s">
        <v>410</v>
      </c>
      <c r="D109" s="220"/>
      <c r="E109" s="179">
        <v>7.5</v>
      </c>
      <c r="F109" s="180"/>
      <c r="G109" s="181"/>
      <c r="M109" s="178" t="s">
        <v>410</v>
      </c>
      <c r="O109" s="169"/>
    </row>
    <row r="110" spans="1:104" ht="12.75">
      <c r="A110" s="170">
        <v>16</v>
      </c>
      <c r="B110" s="171" t="s">
        <v>411</v>
      </c>
      <c r="C110" s="172" t="s">
        <v>32</v>
      </c>
      <c r="D110" s="173" t="s">
        <v>386</v>
      </c>
      <c r="E110" s="174">
        <v>1208.24</v>
      </c>
      <c r="F110" s="174">
        <v>0</v>
      </c>
      <c r="G110" s="175">
        <f>E110*F110</f>
        <v>0</v>
      </c>
      <c r="O110" s="169">
        <v>2</v>
      </c>
      <c r="AA110" s="147">
        <v>3</v>
      </c>
      <c r="AB110" s="147">
        <v>1</v>
      </c>
      <c r="AC110" s="147">
        <v>2835529003</v>
      </c>
      <c r="AZ110" s="147">
        <v>1</v>
      </c>
      <c r="BA110" s="147">
        <f>IF(AZ110=1,G110,0)</f>
        <v>0</v>
      </c>
      <c r="BB110" s="147">
        <f>IF(AZ110=2,G110,0)</f>
        <v>0</v>
      </c>
      <c r="BC110" s="147">
        <f>IF(AZ110=3,G110,0)</f>
        <v>0</v>
      </c>
      <c r="BD110" s="147">
        <f>IF(AZ110=4,G110,0)</f>
        <v>0</v>
      </c>
      <c r="BE110" s="147">
        <f>IF(AZ110=5,G110,0)</f>
        <v>0</v>
      </c>
      <c r="CZ110" s="147">
        <v>0.0001</v>
      </c>
    </row>
    <row r="111" spans="1:15" ht="12.75">
      <c r="A111" s="176"/>
      <c r="B111" s="177"/>
      <c r="C111" s="219" t="s">
        <v>412</v>
      </c>
      <c r="D111" s="220"/>
      <c r="E111" s="179">
        <v>1208.24</v>
      </c>
      <c r="F111" s="180"/>
      <c r="G111" s="181"/>
      <c r="M111" s="178" t="s">
        <v>412</v>
      </c>
      <c r="O111" s="169"/>
    </row>
    <row r="112" spans="1:104" ht="12.75">
      <c r="A112" s="170">
        <v>17</v>
      </c>
      <c r="B112" s="171" t="s">
        <v>413</v>
      </c>
      <c r="C112" s="172" t="s">
        <v>414</v>
      </c>
      <c r="D112" s="173" t="s">
        <v>386</v>
      </c>
      <c r="E112" s="174">
        <v>997.37</v>
      </c>
      <c r="F112" s="174">
        <v>0</v>
      </c>
      <c r="G112" s="175">
        <f>E112*F112</f>
        <v>0</v>
      </c>
      <c r="O112" s="169">
        <v>2</v>
      </c>
      <c r="AA112" s="147">
        <v>3</v>
      </c>
      <c r="AB112" s="147">
        <v>7</v>
      </c>
      <c r="AC112" s="147">
        <v>55392550</v>
      </c>
      <c r="AZ112" s="147">
        <v>1</v>
      </c>
      <c r="BA112" s="147">
        <f>IF(AZ112=1,G112,0)</f>
        <v>0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Z112" s="147">
        <v>0.0002</v>
      </c>
    </row>
    <row r="113" spans="1:15" ht="12.75">
      <c r="A113" s="176"/>
      <c r="B113" s="177"/>
      <c r="C113" s="219" t="s">
        <v>415</v>
      </c>
      <c r="D113" s="220"/>
      <c r="E113" s="179">
        <v>997.37</v>
      </c>
      <c r="F113" s="180"/>
      <c r="G113" s="181"/>
      <c r="M113" s="178" t="s">
        <v>415</v>
      </c>
      <c r="O113" s="169"/>
    </row>
    <row r="114" spans="1:57" ht="12.75">
      <c r="A114" s="182"/>
      <c r="B114" s="183" t="s">
        <v>293</v>
      </c>
      <c r="C114" s="184" t="str">
        <f>CONCATENATE(B37," ",C37)</f>
        <v>61 Upravy povrchů vnitřní</v>
      </c>
      <c r="D114" s="182"/>
      <c r="E114" s="185"/>
      <c r="F114" s="185"/>
      <c r="G114" s="186">
        <f>SUM(G37:G113)</f>
        <v>0</v>
      </c>
      <c r="O114" s="169">
        <v>4</v>
      </c>
      <c r="BA114" s="187">
        <f>SUM(BA37:BA113)</f>
        <v>0</v>
      </c>
      <c r="BB114" s="187">
        <f>SUM(BB37:BB113)</f>
        <v>0</v>
      </c>
      <c r="BC114" s="187">
        <f>SUM(BC37:BC113)</f>
        <v>0</v>
      </c>
      <c r="BD114" s="187">
        <f>SUM(BD37:BD113)</f>
        <v>0</v>
      </c>
      <c r="BE114" s="187">
        <f>SUM(BE37:BE113)</f>
        <v>0</v>
      </c>
    </row>
    <row r="115" spans="1:15" ht="12.75">
      <c r="A115" s="162" t="s">
        <v>292</v>
      </c>
      <c r="B115" s="163" t="s">
        <v>416</v>
      </c>
      <c r="C115" s="164" t="s">
        <v>417</v>
      </c>
      <c r="D115" s="165"/>
      <c r="E115" s="166"/>
      <c r="F115" s="166"/>
      <c r="G115" s="167"/>
      <c r="H115" s="168"/>
      <c r="I115" s="168"/>
      <c r="O115" s="169">
        <v>1</v>
      </c>
    </row>
    <row r="116" spans="1:104" ht="12.75">
      <c r="A116" s="170">
        <v>18</v>
      </c>
      <c r="B116" s="171" t="s">
        <v>418</v>
      </c>
      <c r="C116" s="172" t="s">
        <v>33</v>
      </c>
      <c r="D116" s="173" t="s">
        <v>343</v>
      </c>
      <c r="E116" s="174">
        <v>173.3695</v>
      </c>
      <c r="F116" s="174">
        <v>0</v>
      </c>
      <c r="G116" s="175">
        <f>E116*F116</f>
        <v>0</v>
      </c>
      <c r="O116" s="169">
        <v>2</v>
      </c>
      <c r="AA116" s="147">
        <v>1</v>
      </c>
      <c r="AB116" s="147">
        <v>1</v>
      </c>
      <c r="AC116" s="147">
        <v>1</v>
      </c>
      <c r="AZ116" s="147">
        <v>1</v>
      </c>
      <c r="BA116" s="147">
        <f>IF(AZ116=1,G116,0)</f>
        <v>0</v>
      </c>
      <c r="BB116" s="147">
        <f>IF(AZ116=2,G116,0)</f>
        <v>0</v>
      </c>
      <c r="BC116" s="147">
        <f>IF(AZ116=3,G116,0)</f>
        <v>0</v>
      </c>
      <c r="BD116" s="147">
        <f>IF(AZ116=4,G116,0)</f>
        <v>0</v>
      </c>
      <c r="BE116" s="147">
        <f>IF(AZ116=5,G116,0)</f>
        <v>0</v>
      </c>
      <c r="CZ116" s="147">
        <v>0</v>
      </c>
    </row>
    <row r="117" spans="1:15" ht="12.75">
      <c r="A117" s="176"/>
      <c r="B117" s="177"/>
      <c r="C117" s="219" t="s">
        <v>419</v>
      </c>
      <c r="D117" s="220"/>
      <c r="E117" s="179">
        <v>173.3695</v>
      </c>
      <c r="F117" s="180"/>
      <c r="G117" s="181"/>
      <c r="M117" s="178" t="s">
        <v>419</v>
      </c>
      <c r="O117" s="169"/>
    </row>
    <row r="118" spans="1:104" ht="12.75">
      <c r="A118" s="170">
        <v>19</v>
      </c>
      <c r="B118" s="171" t="s">
        <v>420</v>
      </c>
      <c r="C118" s="172" t="s">
        <v>421</v>
      </c>
      <c r="D118" s="173" t="s">
        <v>343</v>
      </c>
      <c r="E118" s="174">
        <v>173.3695</v>
      </c>
      <c r="F118" s="174">
        <v>0</v>
      </c>
      <c r="G118" s="175">
        <f>E118*F118</f>
        <v>0</v>
      </c>
      <c r="O118" s="169">
        <v>2</v>
      </c>
      <c r="AA118" s="147">
        <v>1</v>
      </c>
      <c r="AB118" s="147">
        <v>1</v>
      </c>
      <c r="AC118" s="147">
        <v>1</v>
      </c>
      <c r="AZ118" s="147">
        <v>1</v>
      </c>
      <c r="BA118" s="147">
        <f>IF(AZ118=1,G118,0)</f>
        <v>0</v>
      </c>
      <c r="BB118" s="147">
        <f>IF(AZ118=2,G118,0)</f>
        <v>0</v>
      </c>
      <c r="BC118" s="147">
        <f>IF(AZ118=3,G118,0)</f>
        <v>0</v>
      </c>
      <c r="BD118" s="147">
        <f>IF(AZ118=4,G118,0)</f>
        <v>0</v>
      </c>
      <c r="BE118" s="147">
        <f>IF(AZ118=5,G118,0)</f>
        <v>0</v>
      </c>
      <c r="CZ118" s="147">
        <v>0.00047</v>
      </c>
    </row>
    <row r="119" spans="1:15" ht="12.75">
      <c r="A119" s="176"/>
      <c r="B119" s="177"/>
      <c r="C119" s="219" t="s">
        <v>419</v>
      </c>
      <c r="D119" s="220"/>
      <c r="E119" s="179">
        <v>173.3695</v>
      </c>
      <c r="F119" s="180"/>
      <c r="G119" s="181"/>
      <c r="M119" s="178" t="s">
        <v>419</v>
      </c>
      <c r="O119" s="169"/>
    </row>
    <row r="120" spans="1:104" ht="12.75">
      <c r="A120" s="170">
        <v>20</v>
      </c>
      <c r="B120" s="171" t="s">
        <v>422</v>
      </c>
      <c r="C120" s="172" t="s">
        <v>423</v>
      </c>
      <c r="D120" s="173" t="s">
        <v>343</v>
      </c>
      <c r="E120" s="174">
        <v>173.3695</v>
      </c>
      <c r="F120" s="174">
        <v>0</v>
      </c>
      <c r="G120" s="175">
        <f>E120*F120</f>
        <v>0</v>
      </c>
      <c r="O120" s="169">
        <v>2</v>
      </c>
      <c r="AA120" s="147">
        <v>1</v>
      </c>
      <c r="AB120" s="147">
        <v>1</v>
      </c>
      <c r="AC120" s="147">
        <v>1</v>
      </c>
      <c r="AZ120" s="147">
        <v>1</v>
      </c>
      <c r="BA120" s="147">
        <f>IF(AZ120=1,G120,0)</f>
        <v>0</v>
      </c>
      <c r="BB120" s="147">
        <f>IF(AZ120=2,G120,0)</f>
        <v>0</v>
      </c>
      <c r="BC120" s="147">
        <f>IF(AZ120=3,G120,0)</f>
        <v>0</v>
      </c>
      <c r="BD120" s="147">
        <f>IF(AZ120=4,G120,0)</f>
        <v>0</v>
      </c>
      <c r="BE120" s="147">
        <f>IF(AZ120=5,G120,0)</f>
        <v>0</v>
      </c>
      <c r="CZ120" s="147">
        <v>0.00483</v>
      </c>
    </row>
    <row r="121" spans="1:15" ht="12.75">
      <c r="A121" s="176"/>
      <c r="B121" s="177"/>
      <c r="C121" s="219" t="s">
        <v>419</v>
      </c>
      <c r="D121" s="220"/>
      <c r="E121" s="179">
        <v>173.3695</v>
      </c>
      <c r="F121" s="180"/>
      <c r="G121" s="181"/>
      <c r="M121" s="178" t="s">
        <v>419</v>
      </c>
      <c r="O121" s="169"/>
    </row>
    <row r="122" spans="1:104" ht="12.75">
      <c r="A122" s="170">
        <v>21</v>
      </c>
      <c r="B122" s="171" t="s">
        <v>424</v>
      </c>
      <c r="C122" s="172" t="s">
        <v>425</v>
      </c>
      <c r="D122" s="173" t="s">
        <v>343</v>
      </c>
      <c r="E122" s="174">
        <v>173.3695</v>
      </c>
      <c r="F122" s="174">
        <v>0</v>
      </c>
      <c r="G122" s="175">
        <f>E122*F122</f>
        <v>0</v>
      </c>
      <c r="O122" s="169">
        <v>2</v>
      </c>
      <c r="AA122" s="147">
        <v>1</v>
      </c>
      <c r="AB122" s="147">
        <v>1</v>
      </c>
      <c r="AC122" s="147">
        <v>1</v>
      </c>
      <c r="AZ122" s="147">
        <v>1</v>
      </c>
      <c r="BA122" s="147">
        <f>IF(AZ122=1,G122,0)</f>
        <v>0</v>
      </c>
      <c r="BB122" s="147">
        <f>IF(AZ122=2,G122,0)</f>
        <v>0</v>
      </c>
      <c r="BC122" s="147">
        <f>IF(AZ122=3,G122,0)</f>
        <v>0</v>
      </c>
      <c r="BD122" s="147">
        <f>IF(AZ122=4,G122,0)</f>
        <v>0</v>
      </c>
      <c r="BE122" s="147">
        <f>IF(AZ122=5,G122,0)</f>
        <v>0</v>
      </c>
      <c r="CZ122" s="147">
        <v>0.02143</v>
      </c>
    </row>
    <row r="123" spans="1:15" ht="12.75">
      <c r="A123" s="176"/>
      <c r="B123" s="177"/>
      <c r="C123" s="219" t="s">
        <v>426</v>
      </c>
      <c r="D123" s="220"/>
      <c r="E123" s="179">
        <v>0</v>
      </c>
      <c r="F123" s="180"/>
      <c r="G123" s="181"/>
      <c r="M123" s="178" t="s">
        <v>426</v>
      </c>
      <c r="O123" s="169"/>
    </row>
    <row r="124" spans="1:15" ht="12.75">
      <c r="A124" s="176"/>
      <c r="B124" s="177"/>
      <c r="C124" s="219" t="s">
        <v>427</v>
      </c>
      <c r="D124" s="220"/>
      <c r="E124" s="179">
        <v>1.3965</v>
      </c>
      <c r="F124" s="180"/>
      <c r="G124" s="181"/>
      <c r="M124" s="178" t="s">
        <v>427</v>
      </c>
      <c r="O124" s="169"/>
    </row>
    <row r="125" spans="1:15" ht="12.75">
      <c r="A125" s="176"/>
      <c r="B125" s="177"/>
      <c r="C125" s="219" t="s">
        <v>428</v>
      </c>
      <c r="D125" s="220"/>
      <c r="E125" s="179">
        <v>20.672</v>
      </c>
      <c r="F125" s="180"/>
      <c r="G125" s="181"/>
      <c r="M125" s="178" t="s">
        <v>428</v>
      </c>
      <c r="O125" s="169"/>
    </row>
    <row r="126" spans="1:15" ht="12.75">
      <c r="A126" s="176"/>
      <c r="B126" s="177"/>
      <c r="C126" s="219" t="s">
        <v>429</v>
      </c>
      <c r="D126" s="220"/>
      <c r="E126" s="179">
        <v>1.3965</v>
      </c>
      <c r="F126" s="180"/>
      <c r="G126" s="181"/>
      <c r="M126" s="178" t="s">
        <v>429</v>
      </c>
      <c r="O126" s="169"/>
    </row>
    <row r="127" spans="1:15" ht="12.75">
      <c r="A127" s="176"/>
      <c r="B127" s="177"/>
      <c r="C127" s="219" t="s">
        <v>430</v>
      </c>
      <c r="D127" s="220"/>
      <c r="E127" s="179">
        <v>16.758</v>
      </c>
      <c r="F127" s="180"/>
      <c r="G127" s="181"/>
      <c r="M127" s="178" t="s">
        <v>430</v>
      </c>
      <c r="O127" s="169"/>
    </row>
    <row r="128" spans="1:15" ht="12.75">
      <c r="A128" s="176"/>
      <c r="B128" s="177"/>
      <c r="C128" s="219" t="s">
        <v>431</v>
      </c>
      <c r="D128" s="220"/>
      <c r="E128" s="179">
        <v>15.675</v>
      </c>
      <c r="F128" s="180"/>
      <c r="G128" s="181"/>
      <c r="M128" s="178" t="s">
        <v>431</v>
      </c>
      <c r="O128" s="169"/>
    </row>
    <row r="129" spans="1:15" ht="12.75">
      <c r="A129" s="176"/>
      <c r="B129" s="177"/>
      <c r="C129" s="219" t="s">
        <v>432</v>
      </c>
      <c r="D129" s="220"/>
      <c r="E129" s="179">
        <v>2.964</v>
      </c>
      <c r="F129" s="180"/>
      <c r="G129" s="181"/>
      <c r="M129" s="178" t="s">
        <v>432</v>
      </c>
      <c r="O129" s="169"/>
    </row>
    <row r="130" spans="1:15" ht="12.75">
      <c r="A130" s="176"/>
      <c r="B130" s="177"/>
      <c r="C130" s="219" t="s">
        <v>433</v>
      </c>
      <c r="D130" s="220"/>
      <c r="E130" s="179">
        <v>1.976</v>
      </c>
      <c r="F130" s="180"/>
      <c r="G130" s="181"/>
      <c r="M130" s="178" t="s">
        <v>433</v>
      </c>
      <c r="O130" s="169"/>
    </row>
    <row r="131" spans="1:15" ht="12.75">
      <c r="A131" s="176"/>
      <c r="B131" s="177"/>
      <c r="C131" s="219" t="s">
        <v>434</v>
      </c>
      <c r="D131" s="220"/>
      <c r="E131" s="179">
        <v>21.888</v>
      </c>
      <c r="F131" s="180"/>
      <c r="G131" s="181"/>
      <c r="M131" s="178" t="s">
        <v>434</v>
      </c>
      <c r="O131" s="169"/>
    </row>
    <row r="132" spans="1:15" ht="12.75">
      <c r="A132" s="176"/>
      <c r="B132" s="177"/>
      <c r="C132" s="219" t="s">
        <v>435</v>
      </c>
      <c r="D132" s="220"/>
      <c r="E132" s="179">
        <v>4.864</v>
      </c>
      <c r="F132" s="180"/>
      <c r="G132" s="181"/>
      <c r="M132" s="178" t="s">
        <v>435</v>
      </c>
      <c r="O132" s="169"/>
    </row>
    <row r="133" spans="1:15" ht="12.75">
      <c r="A133" s="176"/>
      <c r="B133" s="177"/>
      <c r="C133" s="219" t="s">
        <v>436</v>
      </c>
      <c r="D133" s="220"/>
      <c r="E133" s="179">
        <v>8.379</v>
      </c>
      <c r="F133" s="180"/>
      <c r="G133" s="181"/>
      <c r="M133" s="178" t="s">
        <v>436</v>
      </c>
      <c r="O133" s="169"/>
    </row>
    <row r="134" spans="1:15" ht="12.75">
      <c r="A134" s="176"/>
      <c r="B134" s="177"/>
      <c r="C134" s="219" t="s">
        <v>437</v>
      </c>
      <c r="D134" s="220"/>
      <c r="E134" s="179">
        <v>4.1895</v>
      </c>
      <c r="F134" s="180"/>
      <c r="G134" s="181"/>
      <c r="M134" s="178" t="s">
        <v>437</v>
      </c>
      <c r="O134" s="169"/>
    </row>
    <row r="135" spans="1:15" ht="12.75">
      <c r="A135" s="176"/>
      <c r="B135" s="177"/>
      <c r="C135" s="219" t="s">
        <v>438</v>
      </c>
      <c r="D135" s="220"/>
      <c r="E135" s="179">
        <v>5.586</v>
      </c>
      <c r="F135" s="180"/>
      <c r="G135" s="181"/>
      <c r="M135" s="178" t="s">
        <v>438</v>
      </c>
      <c r="O135" s="169"/>
    </row>
    <row r="136" spans="1:15" ht="12.75">
      <c r="A136" s="176"/>
      <c r="B136" s="177"/>
      <c r="C136" s="219" t="s">
        <v>439</v>
      </c>
      <c r="D136" s="220"/>
      <c r="E136" s="179">
        <v>1.216</v>
      </c>
      <c r="F136" s="180"/>
      <c r="G136" s="181"/>
      <c r="M136" s="178" t="s">
        <v>439</v>
      </c>
      <c r="O136" s="169"/>
    </row>
    <row r="137" spans="1:15" ht="12.75">
      <c r="A137" s="176"/>
      <c r="B137" s="177"/>
      <c r="C137" s="219" t="s">
        <v>440</v>
      </c>
      <c r="D137" s="220"/>
      <c r="E137" s="179">
        <v>15.675</v>
      </c>
      <c r="F137" s="180"/>
      <c r="G137" s="181"/>
      <c r="M137" s="178" t="s">
        <v>440</v>
      </c>
      <c r="O137" s="169"/>
    </row>
    <row r="138" spans="1:15" ht="12.75">
      <c r="A138" s="176"/>
      <c r="B138" s="177"/>
      <c r="C138" s="219" t="s">
        <v>441</v>
      </c>
      <c r="D138" s="220"/>
      <c r="E138" s="179">
        <v>2.793</v>
      </c>
      <c r="F138" s="180"/>
      <c r="G138" s="181"/>
      <c r="M138" s="178" t="s">
        <v>441</v>
      </c>
      <c r="O138" s="169"/>
    </row>
    <row r="139" spans="1:15" ht="12.75">
      <c r="A139" s="176"/>
      <c r="B139" s="177"/>
      <c r="C139" s="219" t="s">
        <v>442</v>
      </c>
      <c r="D139" s="220"/>
      <c r="E139" s="179">
        <v>1.216</v>
      </c>
      <c r="F139" s="180"/>
      <c r="G139" s="181"/>
      <c r="M139" s="178" t="s">
        <v>442</v>
      </c>
      <c r="O139" s="169"/>
    </row>
    <row r="140" spans="1:15" ht="12.75">
      <c r="A140" s="176"/>
      <c r="B140" s="177"/>
      <c r="C140" s="219" t="s">
        <v>443</v>
      </c>
      <c r="D140" s="220"/>
      <c r="E140" s="179">
        <v>12.825</v>
      </c>
      <c r="F140" s="180"/>
      <c r="G140" s="181"/>
      <c r="M140" s="178" t="s">
        <v>443</v>
      </c>
      <c r="O140" s="169"/>
    </row>
    <row r="141" spans="1:15" ht="12.75">
      <c r="A141" s="176"/>
      <c r="B141" s="177"/>
      <c r="C141" s="219" t="s">
        <v>444</v>
      </c>
      <c r="D141" s="220"/>
      <c r="E141" s="179">
        <v>1.425</v>
      </c>
      <c r="F141" s="180"/>
      <c r="G141" s="181"/>
      <c r="M141" s="178" t="s">
        <v>444</v>
      </c>
      <c r="O141" s="169"/>
    </row>
    <row r="142" spans="1:15" ht="12.75">
      <c r="A142" s="176"/>
      <c r="B142" s="177"/>
      <c r="C142" s="219" t="s">
        <v>445</v>
      </c>
      <c r="D142" s="220"/>
      <c r="E142" s="179">
        <v>4.1895</v>
      </c>
      <c r="F142" s="180"/>
      <c r="G142" s="181"/>
      <c r="M142" s="178" t="s">
        <v>445</v>
      </c>
      <c r="O142" s="169"/>
    </row>
    <row r="143" spans="1:15" ht="12.75">
      <c r="A143" s="176"/>
      <c r="B143" s="177"/>
      <c r="C143" s="219" t="s">
        <v>446</v>
      </c>
      <c r="D143" s="220"/>
      <c r="E143" s="179">
        <v>4.864</v>
      </c>
      <c r="F143" s="180"/>
      <c r="G143" s="181"/>
      <c r="M143" s="178" t="s">
        <v>446</v>
      </c>
      <c r="O143" s="169"/>
    </row>
    <row r="144" spans="1:15" ht="12.75">
      <c r="A144" s="176"/>
      <c r="B144" s="177"/>
      <c r="C144" s="219" t="s">
        <v>447</v>
      </c>
      <c r="D144" s="220"/>
      <c r="E144" s="179">
        <v>1.881</v>
      </c>
      <c r="F144" s="180"/>
      <c r="G144" s="181"/>
      <c r="M144" s="178" t="s">
        <v>447</v>
      </c>
      <c r="O144" s="169"/>
    </row>
    <row r="145" spans="1:15" ht="12.75">
      <c r="A145" s="176"/>
      <c r="B145" s="177"/>
      <c r="C145" s="219" t="s">
        <v>448</v>
      </c>
      <c r="D145" s="220"/>
      <c r="E145" s="179">
        <v>1.406</v>
      </c>
      <c r="F145" s="180"/>
      <c r="G145" s="181"/>
      <c r="M145" s="178" t="s">
        <v>448</v>
      </c>
      <c r="O145" s="169"/>
    </row>
    <row r="146" spans="1:15" ht="12.75">
      <c r="A146" s="176"/>
      <c r="B146" s="177"/>
      <c r="C146" s="219" t="s">
        <v>449</v>
      </c>
      <c r="D146" s="220"/>
      <c r="E146" s="179">
        <v>2.47</v>
      </c>
      <c r="F146" s="180"/>
      <c r="G146" s="181"/>
      <c r="M146" s="178" t="s">
        <v>449</v>
      </c>
      <c r="O146" s="169"/>
    </row>
    <row r="147" spans="1:15" ht="12.75">
      <c r="A147" s="176"/>
      <c r="B147" s="177"/>
      <c r="C147" s="219" t="s">
        <v>450</v>
      </c>
      <c r="D147" s="220"/>
      <c r="E147" s="179">
        <v>3.952</v>
      </c>
      <c r="F147" s="180"/>
      <c r="G147" s="181"/>
      <c r="M147" s="178" t="s">
        <v>450</v>
      </c>
      <c r="O147" s="169"/>
    </row>
    <row r="148" spans="1:15" ht="12.75">
      <c r="A148" s="176"/>
      <c r="B148" s="177"/>
      <c r="C148" s="219" t="s">
        <v>451</v>
      </c>
      <c r="D148" s="220"/>
      <c r="E148" s="179">
        <v>8.037</v>
      </c>
      <c r="F148" s="180"/>
      <c r="G148" s="181"/>
      <c r="M148" s="178" t="s">
        <v>451</v>
      </c>
      <c r="O148" s="169"/>
    </row>
    <row r="149" spans="1:15" ht="12.75">
      <c r="A149" s="176"/>
      <c r="B149" s="177"/>
      <c r="C149" s="219" t="s">
        <v>452</v>
      </c>
      <c r="D149" s="220"/>
      <c r="E149" s="179">
        <v>0.81</v>
      </c>
      <c r="F149" s="180"/>
      <c r="G149" s="181"/>
      <c r="M149" s="178" t="s">
        <v>452</v>
      </c>
      <c r="O149" s="169"/>
    </row>
    <row r="150" spans="1:15" ht="12.75">
      <c r="A150" s="176"/>
      <c r="B150" s="177"/>
      <c r="C150" s="219" t="s">
        <v>453</v>
      </c>
      <c r="D150" s="220"/>
      <c r="E150" s="179">
        <v>0.315</v>
      </c>
      <c r="F150" s="180"/>
      <c r="G150" s="181"/>
      <c r="M150" s="178" t="s">
        <v>453</v>
      </c>
      <c r="O150" s="169"/>
    </row>
    <row r="151" spans="1:15" ht="12.75">
      <c r="A151" s="176"/>
      <c r="B151" s="177"/>
      <c r="C151" s="219" t="s">
        <v>378</v>
      </c>
      <c r="D151" s="220"/>
      <c r="E151" s="179">
        <v>0</v>
      </c>
      <c r="F151" s="180"/>
      <c r="G151" s="181"/>
      <c r="M151" s="178" t="s">
        <v>378</v>
      </c>
      <c r="O151" s="169"/>
    </row>
    <row r="152" spans="1:15" ht="12.75">
      <c r="A152" s="176"/>
      <c r="B152" s="177"/>
      <c r="C152" s="219" t="s">
        <v>454</v>
      </c>
      <c r="D152" s="220"/>
      <c r="E152" s="179">
        <v>1.1875</v>
      </c>
      <c r="F152" s="180"/>
      <c r="G152" s="181"/>
      <c r="M152" s="178" t="s">
        <v>454</v>
      </c>
      <c r="O152" s="169"/>
    </row>
    <row r="153" spans="1:15" ht="12.75">
      <c r="A153" s="176"/>
      <c r="B153" s="177"/>
      <c r="C153" s="219" t="s">
        <v>455</v>
      </c>
      <c r="D153" s="220"/>
      <c r="E153" s="179">
        <v>0.855</v>
      </c>
      <c r="F153" s="180"/>
      <c r="G153" s="181"/>
      <c r="M153" s="178" t="s">
        <v>455</v>
      </c>
      <c r="O153" s="169"/>
    </row>
    <row r="154" spans="1:15" ht="12.75">
      <c r="A154" s="176"/>
      <c r="B154" s="177"/>
      <c r="C154" s="219" t="s">
        <v>456</v>
      </c>
      <c r="D154" s="220"/>
      <c r="E154" s="179">
        <v>2.508</v>
      </c>
      <c r="F154" s="180"/>
      <c r="G154" s="181"/>
      <c r="M154" s="178" t="s">
        <v>456</v>
      </c>
      <c r="O154" s="169"/>
    </row>
    <row r="155" spans="1:104" ht="12.75">
      <c r="A155" s="170">
        <v>22</v>
      </c>
      <c r="B155" s="171" t="s">
        <v>457</v>
      </c>
      <c r="C155" s="172" t="s">
        <v>34</v>
      </c>
      <c r="D155" s="173" t="s">
        <v>343</v>
      </c>
      <c r="E155" s="174">
        <v>173.3695</v>
      </c>
      <c r="F155" s="174">
        <v>0</v>
      </c>
      <c r="G155" s="175">
        <f>E155*F155</f>
        <v>0</v>
      </c>
      <c r="O155" s="169">
        <v>2</v>
      </c>
      <c r="AA155" s="147">
        <v>1</v>
      </c>
      <c r="AB155" s="147">
        <v>1</v>
      </c>
      <c r="AC155" s="147">
        <v>1</v>
      </c>
      <c r="AZ155" s="147">
        <v>1</v>
      </c>
      <c r="BA155" s="147">
        <f>IF(AZ155=1,G155,0)</f>
        <v>0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Z155" s="147">
        <v>0.00258</v>
      </c>
    </row>
    <row r="156" spans="1:15" ht="12.75">
      <c r="A156" s="176"/>
      <c r="B156" s="177"/>
      <c r="C156" s="219" t="s">
        <v>458</v>
      </c>
      <c r="D156" s="220"/>
      <c r="E156" s="179">
        <v>173.3695</v>
      </c>
      <c r="F156" s="180"/>
      <c r="G156" s="181"/>
      <c r="M156" s="178" t="s">
        <v>458</v>
      </c>
      <c r="O156" s="169"/>
    </row>
    <row r="157" spans="1:104" ht="12.75">
      <c r="A157" s="170">
        <v>23</v>
      </c>
      <c r="B157" s="171" t="s">
        <v>459</v>
      </c>
      <c r="C157" s="172" t="s">
        <v>35</v>
      </c>
      <c r="D157" s="173" t="s">
        <v>386</v>
      </c>
      <c r="E157" s="174">
        <v>906.7</v>
      </c>
      <c r="F157" s="174">
        <v>0</v>
      </c>
      <c r="G157" s="175">
        <f>E157*F157</f>
        <v>0</v>
      </c>
      <c r="O157" s="169">
        <v>2</v>
      </c>
      <c r="AA157" s="147">
        <v>1</v>
      </c>
      <c r="AB157" s="147">
        <v>1</v>
      </c>
      <c r="AC157" s="147">
        <v>1</v>
      </c>
      <c r="AZ157" s="147">
        <v>1</v>
      </c>
      <c r="BA157" s="147">
        <f>IF(AZ157=1,G157,0)</f>
        <v>0</v>
      </c>
      <c r="BB157" s="147">
        <f>IF(AZ157=2,G157,0)</f>
        <v>0</v>
      </c>
      <c r="BC157" s="147">
        <f>IF(AZ157=3,G157,0)</f>
        <v>0</v>
      </c>
      <c r="BD157" s="147">
        <f>IF(AZ157=4,G157,0)</f>
        <v>0</v>
      </c>
      <c r="BE157" s="147">
        <f>IF(AZ157=5,G157,0)</f>
        <v>0</v>
      </c>
      <c r="CZ157" s="147">
        <v>0</v>
      </c>
    </row>
    <row r="158" spans="1:15" ht="12.75">
      <c r="A158" s="176"/>
      <c r="B158" s="177"/>
      <c r="C158" s="219" t="s">
        <v>460</v>
      </c>
      <c r="D158" s="220"/>
      <c r="E158" s="179">
        <v>0</v>
      </c>
      <c r="F158" s="180"/>
      <c r="G158" s="181"/>
      <c r="M158" s="178" t="s">
        <v>460</v>
      </c>
      <c r="O158" s="169"/>
    </row>
    <row r="159" spans="1:15" ht="12.75">
      <c r="A159" s="176"/>
      <c r="B159" s="177"/>
      <c r="C159" s="219" t="s">
        <v>461</v>
      </c>
      <c r="D159" s="220"/>
      <c r="E159" s="179">
        <v>906.7</v>
      </c>
      <c r="F159" s="180"/>
      <c r="G159" s="181"/>
      <c r="M159" s="178" t="s">
        <v>461</v>
      </c>
      <c r="O159" s="169"/>
    </row>
    <row r="160" spans="1:104" ht="22.5">
      <c r="A160" s="170">
        <v>24</v>
      </c>
      <c r="B160" s="171" t="s">
        <v>462</v>
      </c>
      <c r="C160" s="172" t="s">
        <v>36</v>
      </c>
      <c r="D160" s="173" t="s">
        <v>386</v>
      </c>
      <c r="E160" s="174">
        <v>193.65</v>
      </c>
      <c r="F160" s="174">
        <v>0</v>
      </c>
      <c r="G160" s="175">
        <f>E160*F160</f>
        <v>0</v>
      </c>
      <c r="O160" s="169">
        <v>2</v>
      </c>
      <c r="AA160" s="147">
        <v>1</v>
      </c>
      <c r="AB160" s="147">
        <v>1</v>
      </c>
      <c r="AC160" s="147">
        <v>1</v>
      </c>
      <c r="AZ160" s="147">
        <v>1</v>
      </c>
      <c r="BA160" s="147">
        <f>IF(AZ160=1,G160,0)</f>
        <v>0</v>
      </c>
      <c r="BB160" s="147">
        <f>IF(AZ160=2,G160,0)</f>
        <v>0</v>
      </c>
      <c r="BC160" s="147">
        <f>IF(AZ160=3,G160,0)</f>
        <v>0</v>
      </c>
      <c r="BD160" s="147">
        <f>IF(AZ160=4,G160,0)</f>
        <v>0</v>
      </c>
      <c r="BE160" s="147">
        <f>IF(AZ160=5,G160,0)</f>
        <v>0</v>
      </c>
      <c r="CZ160" s="147">
        <v>0</v>
      </c>
    </row>
    <row r="161" spans="1:15" ht="12.75">
      <c r="A161" s="176"/>
      <c r="B161" s="177"/>
      <c r="C161" s="219" t="s">
        <v>463</v>
      </c>
      <c r="D161" s="220"/>
      <c r="E161" s="179">
        <v>0</v>
      </c>
      <c r="F161" s="180"/>
      <c r="G161" s="181"/>
      <c r="M161" s="178" t="s">
        <v>463</v>
      </c>
      <c r="O161" s="169"/>
    </row>
    <row r="162" spans="1:15" ht="12.75">
      <c r="A162" s="176"/>
      <c r="B162" s="177"/>
      <c r="C162" s="219" t="s">
        <v>464</v>
      </c>
      <c r="D162" s="220"/>
      <c r="E162" s="179">
        <v>0</v>
      </c>
      <c r="F162" s="180"/>
      <c r="G162" s="181"/>
      <c r="M162" s="178" t="s">
        <v>464</v>
      </c>
      <c r="O162" s="169"/>
    </row>
    <row r="163" spans="1:15" ht="12.75">
      <c r="A163" s="176"/>
      <c r="B163" s="177"/>
      <c r="C163" s="219" t="s">
        <v>465</v>
      </c>
      <c r="D163" s="220"/>
      <c r="E163" s="179">
        <v>25.25</v>
      </c>
      <c r="F163" s="180"/>
      <c r="G163" s="181"/>
      <c r="M163" s="178" t="s">
        <v>465</v>
      </c>
      <c r="O163" s="169"/>
    </row>
    <row r="164" spans="1:15" ht="12.75">
      <c r="A164" s="176"/>
      <c r="B164" s="177"/>
      <c r="C164" s="219" t="s">
        <v>466</v>
      </c>
      <c r="D164" s="220"/>
      <c r="E164" s="179">
        <v>1.45</v>
      </c>
      <c r="F164" s="180"/>
      <c r="G164" s="181"/>
      <c r="M164" s="178" t="s">
        <v>466</v>
      </c>
      <c r="O164" s="169"/>
    </row>
    <row r="165" spans="1:15" ht="12.75">
      <c r="A165" s="176"/>
      <c r="B165" s="177"/>
      <c r="C165" s="219" t="s">
        <v>467</v>
      </c>
      <c r="D165" s="220"/>
      <c r="E165" s="179">
        <v>17.4</v>
      </c>
      <c r="F165" s="180"/>
      <c r="G165" s="181"/>
      <c r="M165" s="178" t="s">
        <v>467</v>
      </c>
      <c r="O165" s="169"/>
    </row>
    <row r="166" spans="1:15" ht="12.75">
      <c r="A166" s="176"/>
      <c r="B166" s="177"/>
      <c r="C166" s="219" t="s">
        <v>468</v>
      </c>
      <c r="D166" s="220"/>
      <c r="E166" s="179">
        <v>17.6</v>
      </c>
      <c r="F166" s="180"/>
      <c r="G166" s="181"/>
      <c r="M166" s="178" t="s">
        <v>468</v>
      </c>
      <c r="O166" s="169"/>
    </row>
    <row r="167" spans="1:15" ht="12.75">
      <c r="A167" s="176"/>
      <c r="B167" s="177"/>
      <c r="C167" s="219" t="s">
        <v>469</v>
      </c>
      <c r="D167" s="220"/>
      <c r="E167" s="179">
        <v>3</v>
      </c>
      <c r="F167" s="180"/>
      <c r="G167" s="181"/>
      <c r="M167" s="178" t="s">
        <v>469</v>
      </c>
      <c r="O167" s="169"/>
    </row>
    <row r="168" spans="1:15" ht="12.75">
      <c r="A168" s="176"/>
      <c r="B168" s="177"/>
      <c r="C168" s="219" t="s">
        <v>470</v>
      </c>
      <c r="D168" s="220"/>
      <c r="E168" s="179">
        <v>2</v>
      </c>
      <c r="F168" s="180"/>
      <c r="G168" s="181"/>
      <c r="M168" s="178" t="s">
        <v>470</v>
      </c>
      <c r="O168" s="169"/>
    </row>
    <row r="169" spans="1:15" ht="12.75">
      <c r="A169" s="176"/>
      <c r="B169" s="177"/>
      <c r="C169" s="219" t="s">
        <v>471</v>
      </c>
      <c r="D169" s="220"/>
      <c r="E169" s="179">
        <v>25.2</v>
      </c>
      <c r="F169" s="180"/>
      <c r="G169" s="181"/>
      <c r="M169" s="178" t="s">
        <v>471</v>
      </c>
      <c r="O169" s="169"/>
    </row>
    <row r="170" spans="1:15" ht="12.75">
      <c r="A170" s="176"/>
      <c r="B170" s="177"/>
      <c r="C170" s="219" t="s">
        <v>472</v>
      </c>
      <c r="D170" s="220"/>
      <c r="E170" s="179">
        <v>5.6</v>
      </c>
      <c r="F170" s="180"/>
      <c r="G170" s="181"/>
      <c r="M170" s="178" t="s">
        <v>472</v>
      </c>
      <c r="O170" s="169"/>
    </row>
    <row r="171" spans="1:15" ht="12.75">
      <c r="A171" s="176"/>
      <c r="B171" s="177"/>
      <c r="C171" s="219" t="s">
        <v>473</v>
      </c>
      <c r="D171" s="220"/>
      <c r="E171" s="179">
        <v>8.7</v>
      </c>
      <c r="F171" s="180"/>
      <c r="G171" s="181"/>
      <c r="M171" s="178" t="s">
        <v>473</v>
      </c>
      <c r="O171" s="169"/>
    </row>
    <row r="172" spans="1:15" ht="12.75">
      <c r="A172" s="176"/>
      <c r="B172" s="177"/>
      <c r="C172" s="219" t="s">
        <v>474</v>
      </c>
      <c r="D172" s="220"/>
      <c r="E172" s="179">
        <v>4.35</v>
      </c>
      <c r="F172" s="180"/>
      <c r="G172" s="181"/>
      <c r="M172" s="178" t="s">
        <v>474</v>
      </c>
      <c r="O172" s="169"/>
    </row>
    <row r="173" spans="1:15" ht="12.75">
      <c r="A173" s="176"/>
      <c r="B173" s="177"/>
      <c r="C173" s="219" t="s">
        <v>475</v>
      </c>
      <c r="D173" s="220"/>
      <c r="E173" s="179">
        <v>5.8</v>
      </c>
      <c r="F173" s="180"/>
      <c r="G173" s="181"/>
      <c r="M173" s="178" t="s">
        <v>475</v>
      </c>
      <c r="O173" s="169"/>
    </row>
    <row r="174" spans="1:15" ht="12.75">
      <c r="A174" s="176"/>
      <c r="B174" s="177"/>
      <c r="C174" s="219" t="s">
        <v>476</v>
      </c>
      <c r="D174" s="220"/>
      <c r="E174" s="179">
        <v>1.4</v>
      </c>
      <c r="F174" s="180"/>
      <c r="G174" s="181"/>
      <c r="M174" s="178" t="s">
        <v>476</v>
      </c>
      <c r="O174" s="169"/>
    </row>
    <row r="175" spans="1:15" ht="12.75">
      <c r="A175" s="176"/>
      <c r="B175" s="177"/>
      <c r="C175" s="219" t="s">
        <v>477</v>
      </c>
      <c r="D175" s="220"/>
      <c r="E175" s="179">
        <v>17.6</v>
      </c>
      <c r="F175" s="180"/>
      <c r="G175" s="181"/>
      <c r="M175" s="178" t="s">
        <v>477</v>
      </c>
      <c r="O175" s="169"/>
    </row>
    <row r="176" spans="1:15" ht="12.75">
      <c r="A176" s="176"/>
      <c r="B176" s="177"/>
      <c r="C176" s="219" t="s">
        <v>478</v>
      </c>
      <c r="D176" s="220"/>
      <c r="E176" s="179">
        <v>2.9</v>
      </c>
      <c r="F176" s="180"/>
      <c r="G176" s="181"/>
      <c r="M176" s="178" t="s">
        <v>478</v>
      </c>
      <c r="O176" s="169"/>
    </row>
    <row r="177" spans="1:15" ht="12.75">
      <c r="A177" s="176"/>
      <c r="B177" s="177"/>
      <c r="C177" s="219" t="s">
        <v>479</v>
      </c>
      <c r="D177" s="220"/>
      <c r="E177" s="179">
        <v>1.4</v>
      </c>
      <c r="F177" s="180"/>
      <c r="G177" s="181"/>
      <c r="M177" s="178" t="s">
        <v>479</v>
      </c>
      <c r="O177" s="169"/>
    </row>
    <row r="178" spans="1:15" ht="12.75">
      <c r="A178" s="176"/>
      <c r="B178" s="177"/>
      <c r="C178" s="219" t="s">
        <v>480</v>
      </c>
      <c r="D178" s="220"/>
      <c r="E178" s="179">
        <v>14.4</v>
      </c>
      <c r="F178" s="180"/>
      <c r="G178" s="181"/>
      <c r="M178" s="178" t="s">
        <v>480</v>
      </c>
      <c r="O178" s="169"/>
    </row>
    <row r="179" spans="1:15" ht="12.75">
      <c r="A179" s="176"/>
      <c r="B179" s="177"/>
      <c r="C179" s="219" t="s">
        <v>481</v>
      </c>
      <c r="D179" s="220"/>
      <c r="E179" s="179">
        <v>1.6</v>
      </c>
      <c r="F179" s="180"/>
      <c r="G179" s="181"/>
      <c r="M179" s="178" t="s">
        <v>481</v>
      </c>
      <c r="O179" s="169"/>
    </row>
    <row r="180" spans="1:15" ht="12.75">
      <c r="A180" s="176"/>
      <c r="B180" s="177"/>
      <c r="C180" s="219" t="s">
        <v>482</v>
      </c>
      <c r="D180" s="220"/>
      <c r="E180" s="179">
        <v>4.35</v>
      </c>
      <c r="F180" s="180"/>
      <c r="G180" s="181"/>
      <c r="M180" s="178" t="s">
        <v>482</v>
      </c>
      <c r="O180" s="169"/>
    </row>
    <row r="181" spans="1:15" ht="12.75">
      <c r="A181" s="176"/>
      <c r="B181" s="177"/>
      <c r="C181" s="219" t="s">
        <v>483</v>
      </c>
      <c r="D181" s="220"/>
      <c r="E181" s="179">
        <v>5.6</v>
      </c>
      <c r="F181" s="180"/>
      <c r="G181" s="181"/>
      <c r="M181" s="178" t="s">
        <v>483</v>
      </c>
      <c r="O181" s="169"/>
    </row>
    <row r="182" spans="1:15" ht="12.75">
      <c r="A182" s="176"/>
      <c r="B182" s="177"/>
      <c r="C182" s="219" t="s">
        <v>484</v>
      </c>
      <c r="D182" s="220"/>
      <c r="E182" s="179">
        <v>6</v>
      </c>
      <c r="F182" s="180"/>
      <c r="G182" s="181"/>
      <c r="M182" s="178" t="s">
        <v>484</v>
      </c>
      <c r="O182" s="169"/>
    </row>
    <row r="183" spans="1:15" ht="12.75">
      <c r="A183" s="176"/>
      <c r="B183" s="177"/>
      <c r="C183" s="219" t="s">
        <v>485</v>
      </c>
      <c r="D183" s="220"/>
      <c r="E183" s="179">
        <v>8.5</v>
      </c>
      <c r="F183" s="180"/>
      <c r="G183" s="181"/>
      <c r="M183" s="178" t="s">
        <v>485</v>
      </c>
      <c r="O183" s="169"/>
    </row>
    <row r="184" spans="1:15" ht="12.75">
      <c r="A184" s="176"/>
      <c r="B184" s="177"/>
      <c r="C184" s="219" t="s">
        <v>486</v>
      </c>
      <c r="D184" s="220"/>
      <c r="E184" s="179">
        <v>2.8</v>
      </c>
      <c r="F184" s="180"/>
      <c r="G184" s="181"/>
      <c r="M184" s="178" t="s">
        <v>486</v>
      </c>
      <c r="O184" s="169"/>
    </row>
    <row r="185" spans="1:15" ht="12.75">
      <c r="A185" s="176"/>
      <c r="B185" s="177"/>
      <c r="C185" s="219" t="s">
        <v>378</v>
      </c>
      <c r="D185" s="220"/>
      <c r="E185" s="179">
        <v>0</v>
      </c>
      <c r="F185" s="180"/>
      <c r="G185" s="181"/>
      <c r="M185" s="178" t="s">
        <v>378</v>
      </c>
      <c r="O185" s="169"/>
    </row>
    <row r="186" spans="1:15" ht="12.75">
      <c r="A186" s="176"/>
      <c r="B186" s="177"/>
      <c r="C186" s="219" t="s">
        <v>487</v>
      </c>
      <c r="D186" s="220"/>
      <c r="E186" s="179">
        <v>4.05</v>
      </c>
      <c r="F186" s="180"/>
      <c r="G186" s="181"/>
      <c r="M186" s="178" t="s">
        <v>487</v>
      </c>
      <c r="O186" s="169"/>
    </row>
    <row r="187" spans="1:15" ht="12.75">
      <c r="A187" s="176"/>
      <c r="B187" s="177"/>
      <c r="C187" s="219" t="s">
        <v>488</v>
      </c>
      <c r="D187" s="220"/>
      <c r="E187" s="179">
        <v>6.7</v>
      </c>
      <c r="F187" s="180"/>
      <c r="G187" s="181"/>
      <c r="M187" s="178" t="s">
        <v>488</v>
      </c>
      <c r="O187" s="169"/>
    </row>
    <row r="188" spans="1:104" ht="22.5">
      <c r="A188" s="170">
        <v>25</v>
      </c>
      <c r="B188" s="171" t="s">
        <v>489</v>
      </c>
      <c r="C188" s="172" t="s">
        <v>37</v>
      </c>
      <c r="D188" s="173" t="s">
        <v>386</v>
      </c>
      <c r="E188" s="174">
        <v>906.7</v>
      </c>
      <c r="F188" s="174">
        <v>0</v>
      </c>
      <c r="G188" s="175">
        <f>E188*F188</f>
        <v>0</v>
      </c>
      <c r="O188" s="169">
        <v>2</v>
      </c>
      <c r="AA188" s="147">
        <v>1</v>
      </c>
      <c r="AB188" s="147">
        <v>1</v>
      </c>
      <c r="AC188" s="147">
        <v>1</v>
      </c>
      <c r="AZ188" s="147">
        <v>1</v>
      </c>
      <c r="BA188" s="147">
        <f>IF(AZ188=1,G188,0)</f>
        <v>0</v>
      </c>
      <c r="BB188" s="147">
        <f>IF(AZ188=2,G188,0)</f>
        <v>0</v>
      </c>
      <c r="BC188" s="147">
        <f>IF(AZ188=3,G188,0)</f>
        <v>0</v>
      </c>
      <c r="BD188" s="147">
        <f>IF(AZ188=4,G188,0)</f>
        <v>0</v>
      </c>
      <c r="BE188" s="147">
        <f>IF(AZ188=5,G188,0)</f>
        <v>0</v>
      </c>
      <c r="CZ188" s="147">
        <v>0.0003</v>
      </c>
    </row>
    <row r="189" spans="1:15" ht="12.75">
      <c r="A189" s="176"/>
      <c r="B189" s="177"/>
      <c r="C189" s="219" t="s">
        <v>490</v>
      </c>
      <c r="D189" s="220"/>
      <c r="E189" s="179">
        <v>0</v>
      </c>
      <c r="F189" s="180"/>
      <c r="G189" s="181"/>
      <c r="M189" s="178" t="s">
        <v>490</v>
      </c>
      <c r="O189" s="169"/>
    </row>
    <row r="190" spans="1:15" ht="12.75">
      <c r="A190" s="176"/>
      <c r="B190" s="177"/>
      <c r="C190" s="219" t="s">
        <v>402</v>
      </c>
      <c r="D190" s="220"/>
      <c r="E190" s="179">
        <v>336.65</v>
      </c>
      <c r="F190" s="180"/>
      <c r="G190" s="181"/>
      <c r="M190" s="178" t="s">
        <v>402</v>
      </c>
      <c r="O190" s="169"/>
    </row>
    <row r="191" spans="1:15" ht="12.75">
      <c r="A191" s="176"/>
      <c r="B191" s="177"/>
      <c r="C191" s="219" t="s">
        <v>403</v>
      </c>
      <c r="D191" s="220"/>
      <c r="E191" s="179">
        <v>33.95</v>
      </c>
      <c r="F191" s="180"/>
      <c r="G191" s="181"/>
      <c r="M191" s="178" t="s">
        <v>403</v>
      </c>
      <c r="O191" s="169"/>
    </row>
    <row r="192" spans="1:15" ht="12.75">
      <c r="A192" s="176"/>
      <c r="B192" s="177"/>
      <c r="C192" s="219" t="s">
        <v>404</v>
      </c>
      <c r="D192" s="220"/>
      <c r="E192" s="179">
        <v>45.8</v>
      </c>
      <c r="F192" s="180"/>
      <c r="G192" s="181"/>
      <c r="M192" s="178" t="s">
        <v>404</v>
      </c>
      <c r="O192" s="169"/>
    </row>
    <row r="193" spans="1:15" ht="12.75">
      <c r="A193" s="176"/>
      <c r="B193" s="177"/>
      <c r="C193" s="219" t="s">
        <v>405</v>
      </c>
      <c r="D193" s="220"/>
      <c r="E193" s="179">
        <v>194.8</v>
      </c>
      <c r="F193" s="180"/>
      <c r="G193" s="181"/>
      <c r="M193" s="178" t="s">
        <v>405</v>
      </c>
      <c r="O193" s="169"/>
    </row>
    <row r="194" spans="1:15" ht="12.75">
      <c r="A194" s="176"/>
      <c r="B194" s="177"/>
      <c r="C194" s="219" t="s">
        <v>406</v>
      </c>
      <c r="D194" s="220"/>
      <c r="E194" s="179">
        <v>4.5</v>
      </c>
      <c r="F194" s="180"/>
      <c r="G194" s="181"/>
      <c r="M194" s="178" t="s">
        <v>406</v>
      </c>
      <c r="O194" s="169"/>
    </row>
    <row r="195" spans="1:15" ht="12.75">
      <c r="A195" s="176"/>
      <c r="B195" s="177"/>
      <c r="C195" s="219" t="s">
        <v>407</v>
      </c>
      <c r="D195" s="220"/>
      <c r="E195" s="179">
        <v>249.9</v>
      </c>
      <c r="F195" s="180"/>
      <c r="G195" s="181"/>
      <c r="M195" s="178" t="s">
        <v>407</v>
      </c>
      <c r="O195" s="169"/>
    </row>
    <row r="196" spans="1:15" ht="12.75">
      <c r="A196" s="176"/>
      <c r="B196" s="177"/>
      <c r="C196" s="219" t="s">
        <v>408</v>
      </c>
      <c r="D196" s="220"/>
      <c r="E196" s="179">
        <v>20.4</v>
      </c>
      <c r="F196" s="180"/>
      <c r="G196" s="181"/>
      <c r="M196" s="178" t="s">
        <v>408</v>
      </c>
      <c r="O196" s="169"/>
    </row>
    <row r="197" spans="1:15" ht="12.75">
      <c r="A197" s="176"/>
      <c r="B197" s="177"/>
      <c r="C197" s="219" t="s">
        <v>409</v>
      </c>
      <c r="D197" s="220"/>
      <c r="E197" s="179">
        <v>13.2</v>
      </c>
      <c r="F197" s="180"/>
      <c r="G197" s="181"/>
      <c r="M197" s="178" t="s">
        <v>409</v>
      </c>
      <c r="O197" s="169"/>
    </row>
    <row r="198" spans="1:15" ht="12.75">
      <c r="A198" s="176"/>
      <c r="B198" s="177"/>
      <c r="C198" s="219" t="s">
        <v>410</v>
      </c>
      <c r="D198" s="220"/>
      <c r="E198" s="179">
        <v>7.5</v>
      </c>
      <c r="F198" s="180"/>
      <c r="G198" s="181"/>
      <c r="M198" s="178" t="s">
        <v>410</v>
      </c>
      <c r="O198" s="169"/>
    </row>
    <row r="199" spans="1:104" ht="22.5">
      <c r="A199" s="170">
        <v>26</v>
      </c>
      <c r="B199" s="171" t="s">
        <v>491</v>
      </c>
      <c r="C199" s="172" t="s">
        <v>492</v>
      </c>
      <c r="D199" s="173" t="s">
        <v>343</v>
      </c>
      <c r="E199" s="174">
        <v>40.253</v>
      </c>
      <c r="F199" s="174">
        <v>0</v>
      </c>
      <c r="G199" s="175">
        <f>E199*F199</f>
        <v>0</v>
      </c>
      <c r="O199" s="169">
        <v>2</v>
      </c>
      <c r="AA199" s="147">
        <v>1</v>
      </c>
      <c r="AB199" s="147">
        <v>1</v>
      </c>
      <c r="AC199" s="147">
        <v>1</v>
      </c>
      <c r="AZ199" s="147">
        <v>1</v>
      </c>
      <c r="BA199" s="147">
        <f>IF(AZ199=1,G199,0)</f>
        <v>0</v>
      </c>
      <c r="BB199" s="147">
        <f>IF(AZ199=2,G199,0)</f>
        <v>0</v>
      </c>
      <c r="BC199" s="147">
        <f>IF(AZ199=3,G199,0)</f>
        <v>0</v>
      </c>
      <c r="BD199" s="147">
        <f>IF(AZ199=4,G199,0)</f>
        <v>0</v>
      </c>
      <c r="BE199" s="147">
        <f>IF(AZ199=5,G199,0)</f>
        <v>0</v>
      </c>
      <c r="CZ199" s="147">
        <v>0.002</v>
      </c>
    </row>
    <row r="200" spans="1:15" ht="12.75">
      <c r="A200" s="176"/>
      <c r="B200" s="177"/>
      <c r="C200" s="219" t="s">
        <v>463</v>
      </c>
      <c r="D200" s="220"/>
      <c r="E200" s="179">
        <v>0</v>
      </c>
      <c r="F200" s="180"/>
      <c r="G200" s="181"/>
      <c r="M200" s="178" t="s">
        <v>463</v>
      </c>
      <c r="O200" s="169"/>
    </row>
    <row r="201" spans="1:15" ht="12.75">
      <c r="A201" s="176"/>
      <c r="B201" s="177"/>
      <c r="C201" s="219" t="s">
        <v>464</v>
      </c>
      <c r="D201" s="220"/>
      <c r="E201" s="179">
        <v>0</v>
      </c>
      <c r="F201" s="180"/>
      <c r="G201" s="181"/>
      <c r="M201" s="178" t="s">
        <v>464</v>
      </c>
      <c r="O201" s="169"/>
    </row>
    <row r="202" spans="1:15" ht="12.75">
      <c r="A202" s="176"/>
      <c r="B202" s="177"/>
      <c r="C202" s="219" t="s">
        <v>493</v>
      </c>
      <c r="D202" s="220"/>
      <c r="E202" s="179">
        <v>0.29</v>
      </c>
      <c r="F202" s="180"/>
      <c r="G202" s="181"/>
      <c r="M202" s="178" t="s">
        <v>493</v>
      </c>
      <c r="O202" s="169"/>
    </row>
    <row r="203" spans="1:15" ht="12.75">
      <c r="A203" s="176"/>
      <c r="B203" s="177"/>
      <c r="C203" s="219" t="s">
        <v>494</v>
      </c>
      <c r="D203" s="220"/>
      <c r="E203" s="179">
        <v>4.76</v>
      </c>
      <c r="F203" s="180"/>
      <c r="G203" s="181"/>
      <c r="M203" s="178" t="s">
        <v>494</v>
      </c>
      <c r="O203" s="169"/>
    </row>
    <row r="204" spans="1:15" ht="12.75">
      <c r="A204" s="176"/>
      <c r="B204" s="177"/>
      <c r="C204" s="219" t="s">
        <v>495</v>
      </c>
      <c r="D204" s="220"/>
      <c r="E204" s="179">
        <v>0.348</v>
      </c>
      <c r="F204" s="180"/>
      <c r="G204" s="181"/>
      <c r="M204" s="178" t="s">
        <v>495</v>
      </c>
      <c r="O204" s="169"/>
    </row>
    <row r="205" spans="1:15" ht="12.75">
      <c r="A205" s="176"/>
      <c r="B205" s="177"/>
      <c r="C205" s="219" t="s">
        <v>496</v>
      </c>
      <c r="D205" s="220"/>
      <c r="E205" s="179">
        <v>3.48</v>
      </c>
      <c r="F205" s="180"/>
      <c r="G205" s="181"/>
      <c r="M205" s="178" t="s">
        <v>496</v>
      </c>
      <c r="O205" s="169"/>
    </row>
    <row r="206" spans="1:15" ht="12.75">
      <c r="A206" s="176"/>
      <c r="B206" s="177"/>
      <c r="C206" s="219" t="s">
        <v>497</v>
      </c>
      <c r="D206" s="220"/>
      <c r="E206" s="179">
        <v>3.52</v>
      </c>
      <c r="F206" s="180"/>
      <c r="G206" s="181"/>
      <c r="M206" s="178" t="s">
        <v>497</v>
      </c>
      <c r="O206" s="169"/>
    </row>
    <row r="207" spans="1:15" ht="12.75">
      <c r="A207" s="176"/>
      <c r="B207" s="177"/>
      <c r="C207" s="219" t="s">
        <v>498</v>
      </c>
      <c r="D207" s="220"/>
      <c r="E207" s="179">
        <v>0.6</v>
      </c>
      <c r="F207" s="180"/>
      <c r="G207" s="181"/>
      <c r="M207" s="178" t="s">
        <v>498</v>
      </c>
      <c r="O207" s="169"/>
    </row>
    <row r="208" spans="1:15" ht="12.75">
      <c r="A208" s="176"/>
      <c r="B208" s="177"/>
      <c r="C208" s="219" t="s">
        <v>499</v>
      </c>
      <c r="D208" s="220"/>
      <c r="E208" s="179">
        <v>0.4</v>
      </c>
      <c r="F208" s="180"/>
      <c r="G208" s="181"/>
      <c r="M208" s="178" t="s">
        <v>499</v>
      </c>
      <c r="O208" s="169"/>
    </row>
    <row r="209" spans="1:15" ht="12.75">
      <c r="A209" s="176"/>
      <c r="B209" s="177"/>
      <c r="C209" s="219" t="s">
        <v>500</v>
      </c>
      <c r="D209" s="220"/>
      <c r="E209" s="179">
        <v>5.04</v>
      </c>
      <c r="F209" s="180"/>
      <c r="G209" s="181"/>
      <c r="M209" s="178" t="s">
        <v>500</v>
      </c>
      <c r="O209" s="169"/>
    </row>
    <row r="210" spans="1:15" ht="12.75">
      <c r="A210" s="176"/>
      <c r="B210" s="177"/>
      <c r="C210" s="219" t="s">
        <v>501</v>
      </c>
      <c r="D210" s="220"/>
      <c r="E210" s="179">
        <v>1.12</v>
      </c>
      <c r="F210" s="180"/>
      <c r="G210" s="181"/>
      <c r="M210" s="178" t="s">
        <v>501</v>
      </c>
      <c r="O210" s="169"/>
    </row>
    <row r="211" spans="1:15" ht="12.75">
      <c r="A211" s="176"/>
      <c r="B211" s="177"/>
      <c r="C211" s="219" t="s">
        <v>502</v>
      </c>
      <c r="D211" s="220"/>
      <c r="E211" s="179">
        <v>2.175</v>
      </c>
      <c r="F211" s="180"/>
      <c r="G211" s="181"/>
      <c r="M211" s="178" t="s">
        <v>502</v>
      </c>
      <c r="O211" s="169"/>
    </row>
    <row r="212" spans="1:15" ht="12.75">
      <c r="A212" s="176"/>
      <c r="B212" s="177"/>
      <c r="C212" s="219" t="s">
        <v>503</v>
      </c>
      <c r="D212" s="220"/>
      <c r="E212" s="179">
        <v>0.87</v>
      </c>
      <c r="F212" s="180"/>
      <c r="G212" s="181"/>
      <c r="M212" s="178" t="s">
        <v>503</v>
      </c>
      <c r="O212" s="169"/>
    </row>
    <row r="213" spans="1:15" ht="12.75">
      <c r="A213" s="176"/>
      <c r="B213" s="177"/>
      <c r="C213" s="219" t="s">
        <v>504</v>
      </c>
      <c r="D213" s="220"/>
      <c r="E213" s="179">
        <v>1.45</v>
      </c>
      <c r="F213" s="180"/>
      <c r="G213" s="181"/>
      <c r="M213" s="178" t="s">
        <v>504</v>
      </c>
      <c r="O213" s="169"/>
    </row>
    <row r="214" spans="1:15" ht="12.75">
      <c r="A214" s="176"/>
      <c r="B214" s="177"/>
      <c r="C214" s="219" t="s">
        <v>505</v>
      </c>
      <c r="D214" s="220"/>
      <c r="E214" s="179">
        <v>0.28</v>
      </c>
      <c r="F214" s="180"/>
      <c r="G214" s="181"/>
      <c r="M214" s="178" t="s">
        <v>505</v>
      </c>
      <c r="O214" s="169"/>
    </row>
    <row r="215" spans="1:15" ht="12.75">
      <c r="A215" s="176"/>
      <c r="B215" s="177"/>
      <c r="C215" s="219" t="s">
        <v>506</v>
      </c>
      <c r="D215" s="220"/>
      <c r="E215" s="179">
        <v>4.4</v>
      </c>
      <c r="F215" s="180"/>
      <c r="G215" s="181"/>
      <c r="M215" s="178" t="s">
        <v>506</v>
      </c>
      <c r="O215" s="169"/>
    </row>
    <row r="216" spans="1:15" ht="12.75">
      <c r="A216" s="176"/>
      <c r="B216" s="177"/>
      <c r="C216" s="219" t="s">
        <v>507</v>
      </c>
      <c r="D216" s="220"/>
      <c r="E216" s="179">
        <v>0.58</v>
      </c>
      <c r="F216" s="180"/>
      <c r="G216" s="181"/>
      <c r="M216" s="178" t="s">
        <v>507</v>
      </c>
      <c r="O216" s="169"/>
    </row>
    <row r="217" spans="1:15" ht="12.75">
      <c r="A217" s="176"/>
      <c r="B217" s="177"/>
      <c r="C217" s="219" t="s">
        <v>508</v>
      </c>
      <c r="D217" s="220"/>
      <c r="E217" s="179">
        <v>0.28</v>
      </c>
      <c r="F217" s="180"/>
      <c r="G217" s="181"/>
      <c r="M217" s="178" t="s">
        <v>508</v>
      </c>
      <c r="O217" s="169"/>
    </row>
    <row r="218" spans="1:15" ht="12.75">
      <c r="A218" s="176"/>
      <c r="B218" s="177"/>
      <c r="C218" s="219" t="s">
        <v>509</v>
      </c>
      <c r="D218" s="220"/>
      <c r="E218" s="179">
        <v>2.88</v>
      </c>
      <c r="F218" s="180"/>
      <c r="G218" s="181"/>
      <c r="M218" s="178" t="s">
        <v>509</v>
      </c>
      <c r="O218" s="169"/>
    </row>
    <row r="219" spans="1:15" ht="12.75">
      <c r="A219" s="176"/>
      <c r="B219" s="177"/>
      <c r="C219" s="219" t="s">
        <v>510</v>
      </c>
      <c r="D219" s="220"/>
      <c r="E219" s="179">
        <v>0.32</v>
      </c>
      <c r="F219" s="180"/>
      <c r="G219" s="181"/>
      <c r="M219" s="178" t="s">
        <v>510</v>
      </c>
      <c r="O219" s="169"/>
    </row>
    <row r="220" spans="1:15" ht="12.75">
      <c r="A220" s="176"/>
      <c r="B220" s="177"/>
      <c r="C220" s="219" t="s">
        <v>511</v>
      </c>
      <c r="D220" s="220"/>
      <c r="E220" s="179">
        <v>0.87</v>
      </c>
      <c r="F220" s="180"/>
      <c r="G220" s="181"/>
      <c r="M220" s="178" t="s">
        <v>511</v>
      </c>
      <c r="O220" s="169"/>
    </row>
    <row r="221" spans="1:15" ht="12.75">
      <c r="A221" s="176"/>
      <c r="B221" s="177"/>
      <c r="C221" s="219" t="s">
        <v>512</v>
      </c>
      <c r="D221" s="220"/>
      <c r="E221" s="179">
        <v>1.12</v>
      </c>
      <c r="F221" s="180"/>
      <c r="G221" s="181"/>
      <c r="M221" s="178" t="s">
        <v>512</v>
      </c>
      <c r="O221" s="169"/>
    </row>
    <row r="222" spans="1:15" ht="12.75">
      <c r="A222" s="176"/>
      <c r="B222" s="177"/>
      <c r="C222" s="219" t="s">
        <v>513</v>
      </c>
      <c r="D222" s="220"/>
      <c r="E222" s="179">
        <v>1.2</v>
      </c>
      <c r="F222" s="180"/>
      <c r="G222" s="181"/>
      <c r="M222" s="178" t="s">
        <v>513</v>
      </c>
      <c r="O222" s="169"/>
    </row>
    <row r="223" spans="1:15" ht="12.75">
      <c r="A223" s="176"/>
      <c r="B223" s="177"/>
      <c r="C223" s="219" t="s">
        <v>514</v>
      </c>
      <c r="D223" s="220"/>
      <c r="E223" s="179">
        <v>1.7</v>
      </c>
      <c r="F223" s="180"/>
      <c r="G223" s="181"/>
      <c r="M223" s="178" t="s">
        <v>514</v>
      </c>
      <c r="O223" s="169"/>
    </row>
    <row r="224" spans="1:15" ht="12.75">
      <c r="A224" s="176"/>
      <c r="B224" s="177"/>
      <c r="C224" s="219" t="s">
        <v>515</v>
      </c>
      <c r="D224" s="220"/>
      <c r="E224" s="179">
        <v>0.42</v>
      </c>
      <c r="F224" s="180"/>
      <c r="G224" s="181"/>
      <c r="M224" s="178" t="s">
        <v>515</v>
      </c>
      <c r="O224" s="169"/>
    </row>
    <row r="225" spans="1:15" ht="12.75">
      <c r="A225" s="176"/>
      <c r="B225" s="177"/>
      <c r="C225" s="219" t="s">
        <v>378</v>
      </c>
      <c r="D225" s="220"/>
      <c r="E225" s="179">
        <v>0</v>
      </c>
      <c r="F225" s="180"/>
      <c r="G225" s="181"/>
      <c r="M225" s="178" t="s">
        <v>378</v>
      </c>
      <c r="O225" s="169"/>
    </row>
    <row r="226" spans="1:15" ht="12.75">
      <c r="A226" s="176"/>
      <c r="B226" s="177"/>
      <c r="C226" s="219" t="s">
        <v>516</v>
      </c>
      <c r="D226" s="220"/>
      <c r="E226" s="179">
        <v>0.35</v>
      </c>
      <c r="F226" s="180"/>
      <c r="G226" s="181"/>
      <c r="M226" s="178" t="s">
        <v>516</v>
      </c>
      <c r="O226" s="169"/>
    </row>
    <row r="227" spans="1:15" ht="12.75">
      <c r="A227" s="176"/>
      <c r="B227" s="177"/>
      <c r="C227" s="219" t="s">
        <v>517</v>
      </c>
      <c r="D227" s="220"/>
      <c r="E227" s="179">
        <v>0.46</v>
      </c>
      <c r="F227" s="180"/>
      <c r="G227" s="181"/>
      <c r="M227" s="178" t="s">
        <v>517</v>
      </c>
      <c r="O227" s="169"/>
    </row>
    <row r="228" spans="1:15" ht="12.75">
      <c r="A228" s="176"/>
      <c r="B228" s="177"/>
      <c r="C228" s="219" t="s">
        <v>518</v>
      </c>
      <c r="D228" s="220"/>
      <c r="E228" s="179">
        <v>1.34</v>
      </c>
      <c r="F228" s="180"/>
      <c r="G228" s="181"/>
      <c r="M228" s="178" t="s">
        <v>518</v>
      </c>
      <c r="O228" s="169"/>
    </row>
    <row r="229" spans="1:104" ht="12.75">
      <c r="A229" s="170">
        <v>27</v>
      </c>
      <c r="B229" s="171" t="s">
        <v>519</v>
      </c>
      <c r="C229" s="172" t="s">
        <v>520</v>
      </c>
      <c r="D229" s="173" t="s">
        <v>521</v>
      </c>
      <c r="E229" s="174">
        <v>69.3478</v>
      </c>
      <c r="F229" s="174">
        <v>0</v>
      </c>
      <c r="G229" s="175">
        <f>E229*F229</f>
        <v>0</v>
      </c>
      <c r="O229" s="169">
        <v>2</v>
      </c>
      <c r="AA229" s="147">
        <v>3</v>
      </c>
      <c r="AB229" s="147">
        <v>1</v>
      </c>
      <c r="AC229" s="147">
        <v>24610101</v>
      </c>
      <c r="AZ229" s="147">
        <v>1</v>
      </c>
      <c r="BA229" s="147">
        <f>IF(AZ229=1,G229,0)</f>
        <v>0</v>
      </c>
      <c r="BB229" s="147">
        <f>IF(AZ229=2,G229,0)</f>
        <v>0</v>
      </c>
      <c r="BC229" s="147">
        <f>IF(AZ229=3,G229,0)</f>
        <v>0</v>
      </c>
      <c r="BD229" s="147">
        <f>IF(AZ229=4,G229,0)</f>
        <v>0</v>
      </c>
      <c r="BE229" s="147">
        <f>IF(AZ229=5,G229,0)</f>
        <v>0</v>
      </c>
      <c r="CZ229" s="147">
        <v>0</v>
      </c>
    </row>
    <row r="230" spans="1:15" ht="12.75">
      <c r="A230" s="176"/>
      <c r="B230" s="177"/>
      <c r="C230" s="219" t="s">
        <v>522</v>
      </c>
      <c r="D230" s="220"/>
      <c r="E230" s="179">
        <v>69.3478</v>
      </c>
      <c r="F230" s="180"/>
      <c r="G230" s="181"/>
      <c r="M230" s="178" t="s">
        <v>522</v>
      </c>
      <c r="O230" s="169"/>
    </row>
    <row r="231" spans="1:104" ht="12.75">
      <c r="A231" s="170">
        <v>28</v>
      </c>
      <c r="B231" s="171" t="s">
        <v>523</v>
      </c>
      <c r="C231" s="172" t="s">
        <v>38</v>
      </c>
      <c r="D231" s="173" t="s">
        <v>386</v>
      </c>
      <c r="E231" s="174">
        <v>213.015</v>
      </c>
      <c r="F231" s="174">
        <v>0</v>
      </c>
      <c r="G231" s="175">
        <f>E231*F231</f>
        <v>0</v>
      </c>
      <c r="O231" s="169">
        <v>2</v>
      </c>
      <c r="AA231" s="147">
        <v>3</v>
      </c>
      <c r="AB231" s="147">
        <v>1</v>
      </c>
      <c r="AC231" s="147">
        <v>2835529013</v>
      </c>
      <c r="AZ231" s="147">
        <v>1</v>
      </c>
      <c r="BA231" s="147">
        <f>IF(AZ231=1,G231,0)</f>
        <v>0</v>
      </c>
      <c r="BB231" s="147">
        <f>IF(AZ231=2,G231,0)</f>
        <v>0</v>
      </c>
      <c r="BC231" s="147">
        <f>IF(AZ231=3,G231,0)</f>
        <v>0</v>
      </c>
      <c r="BD231" s="147">
        <f>IF(AZ231=4,G231,0)</f>
        <v>0</v>
      </c>
      <c r="BE231" s="147">
        <f>IF(AZ231=5,G231,0)</f>
        <v>0</v>
      </c>
      <c r="CZ231" s="147">
        <v>0.0001</v>
      </c>
    </row>
    <row r="232" spans="1:15" ht="12.75">
      <c r="A232" s="176"/>
      <c r="B232" s="177"/>
      <c r="C232" s="219" t="s">
        <v>524</v>
      </c>
      <c r="D232" s="220"/>
      <c r="E232" s="179">
        <v>213.015</v>
      </c>
      <c r="F232" s="180"/>
      <c r="G232" s="181"/>
      <c r="M232" s="178" t="s">
        <v>524</v>
      </c>
      <c r="O232" s="169"/>
    </row>
    <row r="233" spans="1:104" ht="12.75">
      <c r="A233" s="170">
        <v>29</v>
      </c>
      <c r="B233" s="171" t="s">
        <v>525</v>
      </c>
      <c r="C233" s="172" t="s">
        <v>526</v>
      </c>
      <c r="D233" s="173" t="s">
        <v>521</v>
      </c>
      <c r="E233" s="174">
        <v>322.024</v>
      </c>
      <c r="F233" s="174">
        <v>0</v>
      </c>
      <c r="G233" s="175">
        <f>E233*F233</f>
        <v>0</v>
      </c>
      <c r="O233" s="169">
        <v>2</v>
      </c>
      <c r="AA233" s="147">
        <v>3</v>
      </c>
      <c r="AB233" s="147">
        <v>1</v>
      </c>
      <c r="AC233" s="147">
        <v>58610101</v>
      </c>
      <c r="AZ233" s="147">
        <v>1</v>
      </c>
      <c r="BA233" s="147">
        <f>IF(AZ233=1,G233,0)</f>
        <v>0</v>
      </c>
      <c r="BB233" s="147">
        <f>IF(AZ233=2,G233,0)</f>
        <v>0</v>
      </c>
      <c r="BC233" s="147">
        <f>IF(AZ233=3,G233,0)</f>
        <v>0</v>
      </c>
      <c r="BD233" s="147">
        <f>IF(AZ233=4,G233,0)</f>
        <v>0</v>
      </c>
      <c r="BE233" s="147">
        <f>IF(AZ233=5,G233,0)</f>
        <v>0</v>
      </c>
      <c r="CZ233" s="147">
        <v>0.001</v>
      </c>
    </row>
    <row r="234" spans="1:15" ht="12.75">
      <c r="A234" s="176"/>
      <c r="B234" s="177"/>
      <c r="C234" s="219" t="s">
        <v>527</v>
      </c>
      <c r="D234" s="220"/>
      <c r="E234" s="179">
        <v>322.024</v>
      </c>
      <c r="F234" s="180"/>
      <c r="G234" s="181"/>
      <c r="M234" s="178" t="s">
        <v>527</v>
      </c>
      <c r="O234" s="169"/>
    </row>
    <row r="235" spans="1:57" ht="12.75">
      <c r="A235" s="182"/>
      <c r="B235" s="183" t="s">
        <v>293</v>
      </c>
      <c r="C235" s="184" t="str">
        <f>CONCATENATE(B115," ",C115)</f>
        <v>62 Úpravy povrchů vnější</v>
      </c>
      <c r="D235" s="182"/>
      <c r="E235" s="185"/>
      <c r="F235" s="185"/>
      <c r="G235" s="186">
        <f>SUM(G115:G234)</f>
        <v>0</v>
      </c>
      <c r="O235" s="169">
        <v>4</v>
      </c>
      <c r="BA235" s="187">
        <f>SUM(BA115:BA234)</f>
        <v>0</v>
      </c>
      <c r="BB235" s="187">
        <f>SUM(BB115:BB234)</f>
        <v>0</v>
      </c>
      <c r="BC235" s="187">
        <f>SUM(BC115:BC234)</f>
        <v>0</v>
      </c>
      <c r="BD235" s="187">
        <f>SUM(BD115:BD234)</f>
        <v>0</v>
      </c>
      <c r="BE235" s="187">
        <f>SUM(BE115:BE234)</f>
        <v>0</v>
      </c>
    </row>
    <row r="236" spans="1:15" ht="12.75">
      <c r="A236" s="162" t="s">
        <v>292</v>
      </c>
      <c r="B236" s="163" t="s">
        <v>528</v>
      </c>
      <c r="C236" s="164" t="s">
        <v>529</v>
      </c>
      <c r="D236" s="165"/>
      <c r="E236" s="166"/>
      <c r="F236" s="166"/>
      <c r="G236" s="167"/>
      <c r="H236" s="168"/>
      <c r="I236" s="168"/>
      <c r="O236" s="169">
        <v>1</v>
      </c>
    </row>
    <row r="237" spans="1:104" ht="12.75">
      <c r="A237" s="170">
        <v>30</v>
      </c>
      <c r="B237" s="171" t="s">
        <v>530</v>
      </c>
      <c r="C237" s="172" t="s">
        <v>531</v>
      </c>
      <c r="D237" s="173" t="s">
        <v>343</v>
      </c>
      <c r="E237" s="174">
        <v>55.719</v>
      </c>
      <c r="F237" s="174">
        <v>0</v>
      </c>
      <c r="G237" s="175">
        <f>E237*F237</f>
        <v>0</v>
      </c>
      <c r="O237" s="169">
        <v>2</v>
      </c>
      <c r="AA237" s="147">
        <v>1</v>
      </c>
      <c r="AB237" s="147">
        <v>1</v>
      </c>
      <c r="AC237" s="147">
        <v>1</v>
      </c>
      <c r="AZ237" s="147">
        <v>1</v>
      </c>
      <c r="BA237" s="147">
        <f>IF(AZ237=1,G237,0)</f>
        <v>0</v>
      </c>
      <c r="BB237" s="147">
        <f>IF(AZ237=2,G237,0)</f>
        <v>0</v>
      </c>
      <c r="BC237" s="147">
        <f>IF(AZ237=3,G237,0)</f>
        <v>0</v>
      </c>
      <c r="BD237" s="147">
        <f>IF(AZ237=4,G237,0)</f>
        <v>0</v>
      </c>
      <c r="BE237" s="147">
        <f>IF(AZ237=5,G237,0)</f>
        <v>0</v>
      </c>
      <c r="CZ237" s="147">
        <v>0.07426</v>
      </c>
    </row>
    <row r="238" spans="1:15" ht="12.75">
      <c r="A238" s="176"/>
      <c r="B238" s="177"/>
      <c r="C238" s="219" t="s">
        <v>463</v>
      </c>
      <c r="D238" s="220"/>
      <c r="E238" s="179">
        <v>0</v>
      </c>
      <c r="F238" s="180"/>
      <c r="G238" s="181"/>
      <c r="M238" s="178" t="s">
        <v>463</v>
      </c>
      <c r="O238" s="169"/>
    </row>
    <row r="239" spans="1:15" ht="12.75">
      <c r="A239" s="176"/>
      <c r="B239" s="177"/>
      <c r="C239" s="219" t="s">
        <v>532</v>
      </c>
      <c r="D239" s="220"/>
      <c r="E239" s="179">
        <v>0</v>
      </c>
      <c r="F239" s="180"/>
      <c r="G239" s="181"/>
      <c r="M239" s="178" t="s">
        <v>532</v>
      </c>
      <c r="O239" s="169"/>
    </row>
    <row r="240" spans="1:15" ht="12.75">
      <c r="A240" s="176"/>
      <c r="B240" s="177"/>
      <c r="C240" s="219" t="s">
        <v>533</v>
      </c>
      <c r="D240" s="220"/>
      <c r="E240" s="179">
        <v>6.565</v>
      </c>
      <c r="F240" s="180"/>
      <c r="G240" s="181"/>
      <c r="M240" s="178" t="s">
        <v>533</v>
      </c>
      <c r="O240" s="169"/>
    </row>
    <row r="241" spans="1:15" ht="12.75">
      <c r="A241" s="176"/>
      <c r="B241" s="177"/>
      <c r="C241" s="219" t="s">
        <v>534</v>
      </c>
      <c r="D241" s="220"/>
      <c r="E241" s="179">
        <v>0.377</v>
      </c>
      <c r="F241" s="180"/>
      <c r="G241" s="181"/>
      <c r="M241" s="178" t="s">
        <v>534</v>
      </c>
      <c r="O241" s="169"/>
    </row>
    <row r="242" spans="1:15" ht="12.75">
      <c r="A242" s="176"/>
      <c r="B242" s="177"/>
      <c r="C242" s="219" t="s">
        <v>535</v>
      </c>
      <c r="D242" s="220"/>
      <c r="E242" s="179">
        <v>4.872</v>
      </c>
      <c r="F242" s="180"/>
      <c r="G242" s="181"/>
      <c r="M242" s="178" t="s">
        <v>535</v>
      </c>
      <c r="O242" s="169"/>
    </row>
    <row r="243" spans="1:15" ht="12.75">
      <c r="A243" s="176"/>
      <c r="B243" s="177"/>
      <c r="C243" s="219" t="s">
        <v>536</v>
      </c>
      <c r="D243" s="220"/>
      <c r="E243" s="179">
        <v>4.752</v>
      </c>
      <c r="F243" s="180"/>
      <c r="G243" s="181"/>
      <c r="M243" s="178" t="s">
        <v>536</v>
      </c>
      <c r="O243" s="169"/>
    </row>
    <row r="244" spans="1:15" ht="12.75">
      <c r="A244" s="176"/>
      <c r="B244" s="177"/>
      <c r="C244" s="219" t="s">
        <v>537</v>
      </c>
      <c r="D244" s="220"/>
      <c r="E244" s="179">
        <v>0.78</v>
      </c>
      <c r="F244" s="180"/>
      <c r="G244" s="181"/>
      <c r="M244" s="178" t="s">
        <v>537</v>
      </c>
      <c r="O244" s="169"/>
    </row>
    <row r="245" spans="1:15" ht="12.75">
      <c r="A245" s="176"/>
      <c r="B245" s="177"/>
      <c r="C245" s="219" t="s">
        <v>538</v>
      </c>
      <c r="D245" s="220"/>
      <c r="E245" s="179">
        <v>5.796</v>
      </c>
      <c r="F245" s="180"/>
      <c r="G245" s="181"/>
      <c r="M245" s="178" t="s">
        <v>538</v>
      </c>
      <c r="O245" s="169"/>
    </row>
    <row r="246" spans="1:15" ht="12.75">
      <c r="A246" s="176"/>
      <c r="B246" s="177"/>
      <c r="C246" s="219" t="s">
        <v>539</v>
      </c>
      <c r="D246" s="220"/>
      <c r="E246" s="179">
        <v>1.288</v>
      </c>
      <c r="F246" s="180"/>
      <c r="G246" s="181"/>
      <c r="M246" s="178" t="s">
        <v>539</v>
      </c>
      <c r="O246" s="169"/>
    </row>
    <row r="247" spans="1:15" ht="12.75">
      <c r="A247" s="176"/>
      <c r="B247" s="177"/>
      <c r="C247" s="219" t="s">
        <v>540</v>
      </c>
      <c r="D247" s="220"/>
      <c r="E247" s="179">
        <v>3.654</v>
      </c>
      <c r="F247" s="180"/>
      <c r="G247" s="181"/>
      <c r="M247" s="178" t="s">
        <v>540</v>
      </c>
      <c r="O247" s="169"/>
    </row>
    <row r="248" spans="1:15" ht="12.75">
      <c r="A248" s="176"/>
      <c r="B248" s="177"/>
      <c r="C248" s="219" t="s">
        <v>541</v>
      </c>
      <c r="D248" s="220"/>
      <c r="E248" s="179">
        <v>1.6095</v>
      </c>
      <c r="F248" s="180"/>
      <c r="G248" s="181"/>
      <c r="M248" s="178" t="s">
        <v>541</v>
      </c>
      <c r="O248" s="169"/>
    </row>
    <row r="249" spans="1:15" ht="12.75">
      <c r="A249" s="176"/>
      <c r="B249" s="177"/>
      <c r="C249" s="219" t="s">
        <v>542</v>
      </c>
      <c r="D249" s="220"/>
      <c r="E249" s="179">
        <v>0.5365</v>
      </c>
      <c r="F249" s="180"/>
      <c r="G249" s="181"/>
      <c r="M249" s="178" t="s">
        <v>542</v>
      </c>
      <c r="O249" s="169"/>
    </row>
    <row r="250" spans="1:15" ht="12.75">
      <c r="A250" s="176"/>
      <c r="B250" s="177"/>
      <c r="C250" s="219" t="s">
        <v>543</v>
      </c>
      <c r="D250" s="220"/>
      <c r="E250" s="179">
        <v>0.336</v>
      </c>
      <c r="F250" s="180"/>
      <c r="G250" s="181"/>
      <c r="M250" s="178" t="s">
        <v>543</v>
      </c>
      <c r="O250" s="169"/>
    </row>
    <row r="251" spans="1:15" ht="12.75">
      <c r="A251" s="176"/>
      <c r="B251" s="177"/>
      <c r="C251" s="219" t="s">
        <v>544</v>
      </c>
      <c r="D251" s="220"/>
      <c r="E251" s="179">
        <v>3.696</v>
      </c>
      <c r="F251" s="180"/>
      <c r="G251" s="181"/>
      <c r="M251" s="178" t="s">
        <v>544</v>
      </c>
      <c r="O251" s="169"/>
    </row>
    <row r="252" spans="1:15" ht="12.75">
      <c r="A252" s="176"/>
      <c r="B252" s="177"/>
      <c r="C252" s="219" t="s">
        <v>545</v>
      </c>
      <c r="D252" s="220"/>
      <c r="E252" s="179">
        <v>1.218</v>
      </c>
      <c r="F252" s="180"/>
      <c r="G252" s="181"/>
      <c r="M252" s="178" t="s">
        <v>545</v>
      </c>
      <c r="O252" s="169"/>
    </row>
    <row r="253" spans="1:15" ht="12.75">
      <c r="A253" s="176"/>
      <c r="B253" s="177"/>
      <c r="C253" s="219" t="s">
        <v>546</v>
      </c>
      <c r="D253" s="220"/>
      <c r="E253" s="179">
        <v>0.364</v>
      </c>
      <c r="F253" s="180"/>
      <c r="G253" s="181"/>
      <c r="M253" s="178" t="s">
        <v>546</v>
      </c>
      <c r="O253" s="169"/>
    </row>
    <row r="254" spans="1:15" ht="12.75">
      <c r="A254" s="176"/>
      <c r="B254" s="177"/>
      <c r="C254" s="219" t="s">
        <v>547</v>
      </c>
      <c r="D254" s="220"/>
      <c r="E254" s="179">
        <v>5.616</v>
      </c>
      <c r="F254" s="180"/>
      <c r="G254" s="181"/>
      <c r="M254" s="178" t="s">
        <v>547</v>
      </c>
      <c r="O254" s="169"/>
    </row>
    <row r="255" spans="1:15" ht="12.75">
      <c r="A255" s="176"/>
      <c r="B255" s="177"/>
      <c r="C255" s="219" t="s">
        <v>548</v>
      </c>
      <c r="D255" s="220"/>
      <c r="E255" s="179">
        <v>0.576</v>
      </c>
      <c r="F255" s="180"/>
      <c r="G255" s="181"/>
      <c r="M255" s="178" t="s">
        <v>548</v>
      </c>
      <c r="O255" s="169"/>
    </row>
    <row r="256" spans="1:15" ht="12.75">
      <c r="A256" s="176"/>
      <c r="B256" s="177"/>
      <c r="C256" s="219" t="s">
        <v>549</v>
      </c>
      <c r="D256" s="220"/>
      <c r="E256" s="179">
        <v>0.783</v>
      </c>
      <c r="F256" s="180"/>
      <c r="G256" s="181"/>
      <c r="M256" s="178" t="s">
        <v>549</v>
      </c>
      <c r="O256" s="169"/>
    </row>
    <row r="257" spans="1:15" ht="12.75">
      <c r="A257" s="176"/>
      <c r="B257" s="177"/>
      <c r="C257" s="219" t="s">
        <v>550</v>
      </c>
      <c r="D257" s="220"/>
      <c r="E257" s="179">
        <v>2.24</v>
      </c>
      <c r="F257" s="180"/>
      <c r="G257" s="181"/>
      <c r="M257" s="178" t="s">
        <v>550</v>
      </c>
      <c r="O257" s="169"/>
    </row>
    <row r="258" spans="1:15" ht="12.75">
      <c r="A258" s="176"/>
      <c r="B258" s="177"/>
      <c r="C258" s="219" t="s">
        <v>551</v>
      </c>
      <c r="D258" s="220"/>
      <c r="E258" s="179">
        <v>2.4</v>
      </c>
      <c r="F258" s="180"/>
      <c r="G258" s="181"/>
      <c r="M258" s="178" t="s">
        <v>551</v>
      </c>
      <c r="O258" s="169"/>
    </row>
    <row r="259" spans="1:15" ht="12.75">
      <c r="A259" s="176"/>
      <c r="B259" s="177"/>
      <c r="C259" s="219" t="s">
        <v>552</v>
      </c>
      <c r="D259" s="220"/>
      <c r="E259" s="179">
        <v>3.4</v>
      </c>
      <c r="F259" s="180"/>
      <c r="G259" s="181"/>
      <c r="M259" s="178" t="s">
        <v>552</v>
      </c>
      <c r="O259" s="169"/>
    </row>
    <row r="260" spans="1:15" ht="12.75">
      <c r="A260" s="176"/>
      <c r="B260" s="177"/>
      <c r="C260" s="219" t="s">
        <v>553</v>
      </c>
      <c r="D260" s="220"/>
      <c r="E260" s="179">
        <v>0.56</v>
      </c>
      <c r="F260" s="180"/>
      <c r="G260" s="181"/>
      <c r="M260" s="178" t="s">
        <v>553</v>
      </c>
      <c r="O260" s="169"/>
    </row>
    <row r="261" spans="1:15" ht="12.75">
      <c r="A261" s="176"/>
      <c r="B261" s="177"/>
      <c r="C261" s="219" t="s">
        <v>378</v>
      </c>
      <c r="D261" s="220"/>
      <c r="E261" s="179">
        <v>0</v>
      </c>
      <c r="F261" s="180"/>
      <c r="G261" s="181"/>
      <c r="M261" s="178" t="s">
        <v>378</v>
      </c>
      <c r="O261" s="169"/>
    </row>
    <row r="262" spans="1:15" ht="12.75">
      <c r="A262" s="176"/>
      <c r="B262" s="177"/>
      <c r="C262" s="219" t="s">
        <v>554</v>
      </c>
      <c r="D262" s="220"/>
      <c r="E262" s="179">
        <v>1.62</v>
      </c>
      <c r="F262" s="180"/>
      <c r="G262" s="181"/>
      <c r="M262" s="178" t="s">
        <v>554</v>
      </c>
      <c r="O262" s="169"/>
    </row>
    <row r="263" spans="1:15" ht="12.75">
      <c r="A263" s="176"/>
      <c r="B263" s="177"/>
      <c r="C263" s="219" t="s">
        <v>555</v>
      </c>
      <c r="D263" s="220"/>
      <c r="E263" s="179">
        <v>2.68</v>
      </c>
      <c r="F263" s="180"/>
      <c r="G263" s="181"/>
      <c r="M263" s="178" t="s">
        <v>555</v>
      </c>
      <c r="O263" s="169"/>
    </row>
    <row r="264" spans="1:104" ht="12.75">
      <c r="A264" s="170">
        <v>31</v>
      </c>
      <c r="B264" s="171" t="s">
        <v>556</v>
      </c>
      <c r="C264" s="172" t="s">
        <v>557</v>
      </c>
      <c r="D264" s="173" t="s">
        <v>343</v>
      </c>
      <c r="E264" s="174">
        <v>27.8595</v>
      </c>
      <c r="F264" s="174">
        <v>0</v>
      </c>
      <c r="G264" s="175">
        <f>E264*F264</f>
        <v>0</v>
      </c>
      <c r="O264" s="169">
        <v>2</v>
      </c>
      <c r="AA264" s="147">
        <v>1</v>
      </c>
      <c r="AB264" s="147">
        <v>1</v>
      </c>
      <c r="AC264" s="147">
        <v>1</v>
      </c>
      <c r="AZ264" s="147">
        <v>1</v>
      </c>
      <c r="BA264" s="147">
        <f>IF(AZ264=1,G264,0)</f>
        <v>0</v>
      </c>
      <c r="BB264" s="147">
        <f>IF(AZ264=2,G264,0)</f>
        <v>0</v>
      </c>
      <c r="BC264" s="147">
        <f>IF(AZ264=3,G264,0)</f>
        <v>0</v>
      </c>
      <c r="BD264" s="147">
        <f>IF(AZ264=4,G264,0)</f>
        <v>0</v>
      </c>
      <c r="BE264" s="147">
        <f>IF(AZ264=5,G264,0)</f>
        <v>0</v>
      </c>
      <c r="CZ264" s="147">
        <v>0.123</v>
      </c>
    </row>
    <row r="265" spans="1:15" ht="12.75">
      <c r="A265" s="176"/>
      <c r="B265" s="177"/>
      <c r="C265" s="219" t="s">
        <v>558</v>
      </c>
      <c r="D265" s="220"/>
      <c r="E265" s="179">
        <v>0</v>
      </c>
      <c r="F265" s="180"/>
      <c r="G265" s="181"/>
      <c r="M265" s="178" t="s">
        <v>558</v>
      </c>
      <c r="O265" s="169"/>
    </row>
    <row r="266" spans="1:15" ht="12.75">
      <c r="A266" s="176"/>
      <c r="B266" s="177"/>
      <c r="C266" s="219" t="s">
        <v>559</v>
      </c>
      <c r="D266" s="220"/>
      <c r="E266" s="179">
        <v>27.8595</v>
      </c>
      <c r="F266" s="180"/>
      <c r="G266" s="181"/>
      <c r="M266" s="178" t="s">
        <v>559</v>
      </c>
      <c r="O266" s="169"/>
    </row>
    <row r="267" spans="1:104" ht="12.75">
      <c r="A267" s="170">
        <v>32</v>
      </c>
      <c r="B267" s="171" t="s">
        <v>560</v>
      </c>
      <c r="C267" s="172" t="s">
        <v>561</v>
      </c>
      <c r="D267" s="173" t="s">
        <v>521</v>
      </c>
      <c r="E267" s="174">
        <v>66.8628</v>
      </c>
      <c r="F267" s="174">
        <v>0</v>
      </c>
      <c r="G267" s="175">
        <f>E267*F267</f>
        <v>0</v>
      </c>
      <c r="O267" s="169">
        <v>2</v>
      </c>
      <c r="AA267" s="147">
        <v>3</v>
      </c>
      <c r="AB267" s="147">
        <v>1</v>
      </c>
      <c r="AC267" s="147" t="s">
        <v>560</v>
      </c>
      <c r="AZ267" s="147">
        <v>1</v>
      </c>
      <c r="BA267" s="147">
        <f>IF(AZ267=1,G267,0)</f>
        <v>0</v>
      </c>
      <c r="BB267" s="147">
        <f>IF(AZ267=2,G267,0)</f>
        <v>0</v>
      </c>
      <c r="BC267" s="147">
        <f>IF(AZ267=3,G267,0)</f>
        <v>0</v>
      </c>
      <c r="BD267" s="147">
        <f>IF(AZ267=4,G267,0)</f>
        <v>0</v>
      </c>
      <c r="BE267" s="147">
        <f>IF(AZ267=5,G267,0)</f>
        <v>0</v>
      </c>
      <c r="CZ267" s="147">
        <v>0.001</v>
      </c>
    </row>
    <row r="268" spans="1:15" ht="12.75">
      <c r="A268" s="176"/>
      <c r="B268" s="177"/>
      <c r="C268" s="219" t="s">
        <v>562</v>
      </c>
      <c r="D268" s="220"/>
      <c r="E268" s="179">
        <v>66.8628</v>
      </c>
      <c r="F268" s="180"/>
      <c r="G268" s="181"/>
      <c r="M268" s="178" t="s">
        <v>562</v>
      </c>
      <c r="O268" s="169"/>
    </row>
    <row r="269" spans="1:57" ht="12.75">
      <c r="A269" s="182"/>
      <c r="B269" s="183" t="s">
        <v>293</v>
      </c>
      <c r="C269" s="184" t="str">
        <f>CONCATENATE(B236," ",C236)</f>
        <v>63 Podlahy a podlahové konstrukce</v>
      </c>
      <c r="D269" s="182"/>
      <c r="E269" s="185"/>
      <c r="F269" s="185"/>
      <c r="G269" s="186">
        <f>SUM(G236:G268)</f>
        <v>0</v>
      </c>
      <c r="O269" s="169">
        <v>4</v>
      </c>
      <c r="BA269" s="187">
        <f>SUM(BA236:BA268)</f>
        <v>0</v>
      </c>
      <c r="BB269" s="187">
        <f>SUM(BB236:BB268)</f>
        <v>0</v>
      </c>
      <c r="BC269" s="187">
        <f>SUM(BC236:BC268)</f>
        <v>0</v>
      </c>
      <c r="BD269" s="187">
        <f>SUM(BD236:BD268)</f>
        <v>0</v>
      </c>
      <c r="BE269" s="187">
        <f>SUM(BE236:BE268)</f>
        <v>0</v>
      </c>
    </row>
    <row r="270" spans="1:15" ht="12.75">
      <c r="A270" s="162" t="s">
        <v>292</v>
      </c>
      <c r="B270" s="163" t="s">
        <v>563</v>
      </c>
      <c r="C270" s="164" t="s">
        <v>564</v>
      </c>
      <c r="D270" s="165"/>
      <c r="E270" s="166"/>
      <c r="F270" s="166"/>
      <c r="G270" s="167"/>
      <c r="H270" s="168"/>
      <c r="I270" s="168"/>
      <c r="O270" s="169">
        <v>1</v>
      </c>
    </row>
    <row r="271" spans="1:104" ht="12.75">
      <c r="A271" s="170">
        <v>33</v>
      </c>
      <c r="B271" s="171" t="s">
        <v>565</v>
      </c>
      <c r="C271" s="172" t="s">
        <v>566</v>
      </c>
      <c r="D271" s="173" t="s">
        <v>343</v>
      </c>
      <c r="E271" s="174">
        <v>6.6</v>
      </c>
      <c r="F271" s="174">
        <v>0</v>
      </c>
      <c r="G271" s="175">
        <f>E271*F271</f>
        <v>0</v>
      </c>
      <c r="O271" s="169">
        <v>2</v>
      </c>
      <c r="AA271" s="147">
        <v>1</v>
      </c>
      <c r="AB271" s="147">
        <v>1</v>
      </c>
      <c r="AC271" s="147">
        <v>1</v>
      </c>
      <c r="AZ271" s="147">
        <v>1</v>
      </c>
      <c r="BA271" s="147">
        <f>IF(AZ271=1,G271,0)</f>
        <v>0</v>
      </c>
      <c r="BB271" s="147">
        <f>IF(AZ271=2,G271,0)</f>
        <v>0</v>
      </c>
      <c r="BC271" s="147">
        <f>IF(AZ271=3,G271,0)</f>
        <v>0</v>
      </c>
      <c r="BD271" s="147">
        <f>IF(AZ271=4,G271,0)</f>
        <v>0</v>
      </c>
      <c r="BE271" s="147">
        <f>IF(AZ271=5,G271,0)</f>
        <v>0</v>
      </c>
      <c r="CZ271" s="147">
        <v>0.00158</v>
      </c>
    </row>
    <row r="272" spans="1:15" ht="12.75">
      <c r="A272" s="176"/>
      <c r="B272" s="177"/>
      <c r="C272" s="219" t="s">
        <v>567</v>
      </c>
      <c r="D272" s="220"/>
      <c r="E272" s="179">
        <v>0</v>
      </c>
      <c r="F272" s="180"/>
      <c r="G272" s="181"/>
      <c r="M272" s="178" t="s">
        <v>567</v>
      </c>
      <c r="O272" s="169"/>
    </row>
    <row r="273" spans="1:15" ht="12.75">
      <c r="A273" s="176"/>
      <c r="B273" s="177"/>
      <c r="C273" s="219" t="s">
        <v>568</v>
      </c>
      <c r="D273" s="220"/>
      <c r="E273" s="179">
        <v>6.6</v>
      </c>
      <c r="F273" s="180"/>
      <c r="G273" s="181"/>
      <c r="M273" s="178" t="s">
        <v>568</v>
      </c>
      <c r="O273" s="169"/>
    </row>
    <row r="274" spans="1:104" ht="12.75">
      <c r="A274" s="170">
        <v>34</v>
      </c>
      <c r="B274" s="171" t="s">
        <v>569</v>
      </c>
      <c r="C274" s="172" t="s">
        <v>570</v>
      </c>
      <c r="D274" s="173" t="s">
        <v>343</v>
      </c>
      <c r="E274" s="174">
        <v>20.88</v>
      </c>
      <c r="F274" s="174">
        <v>0</v>
      </c>
      <c r="G274" s="175">
        <f>E274*F274</f>
        <v>0</v>
      </c>
      <c r="O274" s="169">
        <v>2</v>
      </c>
      <c r="AA274" s="147">
        <v>1</v>
      </c>
      <c r="AB274" s="147">
        <v>1</v>
      </c>
      <c r="AC274" s="147">
        <v>1</v>
      </c>
      <c r="AZ274" s="147">
        <v>1</v>
      </c>
      <c r="BA274" s="147">
        <f>IF(AZ274=1,G274,0)</f>
        <v>0</v>
      </c>
      <c r="BB274" s="147">
        <f>IF(AZ274=2,G274,0)</f>
        <v>0</v>
      </c>
      <c r="BC274" s="147">
        <f>IF(AZ274=3,G274,0)</f>
        <v>0</v>
      </c>
      <c r="BD274" s="147">
        <f>IF(AZ274=4,G274,0)</f>
        <v>0</v>
      </c>
      <c r="BE274" s="147">
        <f>IF(AZ274=5,G274,0)</f>
        <v>0</v>
      </c>
      <c r="CZ274" s="147">
        <v>0.00592</v>
      </c>
    </row>
    <row r="275" spans="1:15" ht="12.75">
      <c r="A275" s="176"/>
      <c r="B275" s="177"/>
      <c r="C275" s="219" t="s">
        <v>571</v>
      </c>
      <c r="D275" s="220"/>
      <c r="E275" s="179">
        <v>0</v>
      </c>
      <c r="F275" s="180"/>
      <c r="G275" s="181"/>
      <c r="M275" s="178" t="s">
        <v>571</v>
      </c>
      <c r="O275" s="169"/>
    </row>
    <row r="276" spans="1:15" ht="12.75">
      <c r="A276" s="176"/>
      <c r="B276" s="177"/>
      <c r="C276" s="219" t="s">
        <v>572</v>
      </c>
      <c r="D276" s="220"/>
      <c r="E276" s="179">
        <v>20.88</v>
      </c>
      <c r="F276" s="180"/>
      <c r="G276" s="181"/>
      <c r="M276" s="178" t="s">
        <v>572</v>
      </c>
      <c r="O276" s="169"/>
    </row>
    <row r="277" spans="1:57" ht="12.75">
      <c r="A277" s="170">
        <v>35</v>
      </c>
      <c r="B277" s="171" t="s">
        <v>573</v>
      </c>
      <c r="C277" s="172" t="s">
        <v>574</v>
      </c>
      <c r="D277" s="173" t="s">
        <v>165</v>
      </c>
      <c r="E277" s="174">
        <v>26</v>
      </c>
      <c r="F277" s="174">
        <v>0</v>
      </c>
      <c r="G277" s="175">
        <f>E277*F277</f>
        <v>0</v>
      </c>
      <c r="O277" s="169">
        <v>2</v>
      </c>
      <c r="AA277" s="147">
        <v>6</v>
      </c>
      <c r="AB277" s="147">
        <v>1</v>
      </c>
      <c r="AC277" s="147">
        <v>180456000900</v>
      </c>
      <c r="AZ277" s="147">
        <v>1</v>
      </c>
      <c r="BA277" s="147">
        <f>IF(AZ277=1,G277,0)</f>
        <v>0</v>
      </c>
      <c r="BB277" s="147">
        <f>IF(AZ277=2,G277,0)</f>
        <v>0</v>
      </c>
      <c r="BC277" s="147">
        <f>IF(AZ277=3,G277,0)</f>
        <v>0</v>
      </c>
      <c r="BD277" s="147">
        <f>IF(AZ277=4,G277,0)</f>
        <v>0</v>
      </c>
      <c r="BE277" s="147">
        <f>IF(AZ277=5,G277,0)</f>
        <v>0</v>
      </c>
    </row>
    <row r="278" spans="1:15" ht="12.75">
      <c r="A278" s="176"/>
      <c r="B278" s="177"/>
      <c r="C278" s="219" t="s">
        <v>575</v>
      </c>
      <c r="D278" s="220"/>
      <c r="E278" s="179">
        <v>0</v>
      </c>
      <c r="F278" s="180"/>
      <c r="G278" s="181"/>
      <c r="M278" s="178" t="s">
        <v>575</v>
      </c>
      <c r="O278" s="169"/>
    </row>
    <row r="279" spans="1:15" ht="12.75">
      <c r="A279" s="176"/>
      <c r="B279" s="177"/>
      <c r="C279" s="221" t="s">
        <v>164</v>
      </c>
      <c r="D279" s="222"/>
      <c r="E279" s="179"/>
      <c r="F279" s="180"/>
      <c r="G279" s="181"/>
      <c r="M279" s="178" t="s">
        <v>576</v>
      </c>
      <c r="O279" s="169"/>
    </row>
    <row r="280" spans="1:57" ht="12.75">
      <c r="A280" s="182"/>
      <c r="B280" s="183" t="s">
        <v>293</v>
      </c>
      <c r="C280" s="184" t="str">
        <f>CONCATENATE(B270," ",C270)</f>
        <v>94 Lešení a stavební výtahy</v>
      </c>
      <c r="D280" s="182"/>
      <c r="E280" s="185"/>
      <c r="F280" s="185"/>
      <c r="G280" s="186">
        <f>SUM(G270:G279)</f>
        <v>0</v>
      </c>
      <c r="O280" s="169">
        <v>4</v>
      </c>
      <c r="BA280" s="187">
        <f>SUM(BA270:BA279)</f>
        <v>0</v>
      </c>
      <c r="BB280" s="187">
        <f>SUM(BB270:BB279)</f>
        <v>0</v>
      </c>
      <c r="BC280" s="187">
        <f>SUM(BC270:BC279)</f>
        <v>0</v>
      </c>
      <c r="BD280" s="187">
        <f>SUM(BD270:BD279)</f>
        <v>0</v>
      </c>
      <c r="BE280" s="187">
        <f>SUM(BE270:BE279)</f>
        <v>0</v>
      </c>
    </row>
    <row r="281" spans="1:15" ht="12.75">
      <c r="A281" s="162" t="s">
        <v>292</v>
      </c>
      <c r="B281" s="163" t="s">
        <v>577</v>
      </c>
      <c r="C281" s="164" t="s">
        <v>578</v>
      </c>
      <c r="D281" s="165"/>
      <c r="E281" s="166"/>
      <c r="F281" s="166"/>
      <c r="G281" s="167"/>
      <c r="H281" s="168"/>
      <c r="I281" s="168"/>
      <c r="O281" s="169">
        <v>1</v>
      </c>
    </row>
    <row r="282" spans="1:104" ht="12.75">
      <c r="A282" s="170">
        <v>36</v>
      </c>
      <c r="B282" s="171" t="s">
        <v>579</v>
      </c>
      <c r="C282" s="172" t="s">
        <v>580</v>
      </c>
      <c r="D282" s="173" t="s">
        <v>343</v>
      </c>
      <c r="E282" s="174">
        <v>2824.58</v>
      </c>
      <c r="F282" s="174">
        <v>0</v>
      </c>
      <c r="G282" s="175">
        <f>E282*F282</f>
        <v>0</v>
      </c>
      <c r="O282" s="169">
        <v>2</v>
      </c>
      <c r="AA282" s="147">
        <v>1</v>
      </c>
      <c r="AB282" s="147">
        <v>1</v>
      </c>
      <c r="AC282" s="147">
        <v>1</v>
      </c>
      <c r="AZ282" s="147">
        <v>1</v>
      </c>
      <c r="BA282" s="147">
        <f>IF(AZ282=1,G282,0)</f>
        <v>0</v>
      </c>
      <c r="BB282" s="147">
        <f>IF(AZ282=2,G282,0)</f>
        <v>0</v>
      </c>
      <c r="BC282" s="147">
        <f>IF(AZ282=3,G282,0)</f>
        <v>0</v>
      </c>
      <c r="BD282" s="147">
        <f>IF(AZ282=4,G282,0)</f>
        <v>0</v>
      </c>
      <c r="BE282" s="147">
        <f>IF(AZ282=5,G282,0)</f>
        <v>0</v>
      </c>
      <c r="CZ282" s="147">
        <v>0.00205</v>
      </c>
    </row>
    <row r="283" spans="1:15" ht="12.75">
      <c r="A283" s="176"/>
      <c r="B283" s="177"/>
      <c r="C283" s="219" t="s">
        <v>581</v>
      </c>
      <c r="D283" s="220"/>
      <c r="E283" s="179">
        <v>2793.42</v>
      </c>
      <c r="F283" s="180"/>
      <c r="G283" s="181"/>
      <c r="M283" s="178" t="s">
        <v>581</v>
      </c>
      <c r="O283" s="169"/>
    </row>
    <row r="284" spans="1:15" ht="12.75">
      <c r="A284" s="176"/>
      <c r="B284" s="177"/>
      <c r="C284" s="219" t="s">
        <v>582</v>
      </c>
      <c r="D284" s="220"/>
      <c r="E284" s="179">
        <v>31.16</v>
      </c>
      <c r="F284" s="180"/>
      <c r="G284" s="181"/>
      <c r="M284" s="178" t="s">
        <v>582</v>
      </c>
      <c r="O284" s="169"/>
    </row>
    <row r="285" spans="1:104" ht="22.5">
      <c r="A285" s="170">
        <v>37</v>
      </c>
      <c r="B285" s="171" t="s">
        <v>583</v>
      </c>
      <c r="C285" s="172" t="s">
        <v>39</v>
      </c>
      <c r="D285" s="173" t="s">
        <v>333</v>
      </c>
      <c r="E285" s="174">
        <v>2</v>
      </c>
      <c r="F285" s="174">
        <v>0</v>
      </c>
      <c r="G285" s="175">
        <f>E285*F285</f>
        <v>0</v>
      </c>
      <c r="O285" s="169">
        <v>2</v>
      </c>
      <c r="AA285" s="147">
        <v>1</v>
      </c>
      <c r="AB285" s="147">
        <v>1</v>
      </c>
      <c r="AC285" s="147">
        <v>1</v>
      </c>
      <c r="AZ285" s="147">
        <v>1</v>
      </c>
      <c r="BA285" s="147">
        <f>IF(AZ285=1,G285,0)</f>
        <v>0</v>
      </c>
      <c r="BB285" s="147">
        <f>IF(AZ285=2,G285,0)</f>
        <v>0</v>
      </c>
      <c r="BC285" s="147">
        <f>IF(AZ285=3,G285,0)</f>
        <v>0</v>
      </c>
      <c r="BD285" s="147">
        <f>IF(AZ285=4,G285,0)</f>
        <v>0</v>
      </c>
      <c r="BE285" s="147">
        <f>IF(AZ285=5,G285,0)</f>
        <v>0</v>
      </c>
      <c r="CZ285" s="147">
        <v>0.0117</v>
      </c>
    </row>
    <row r="286" spans="1:15" ht="12.75">
      <c r="A286" s="176"/>
      <c r="B286" s="177"/>
      <c r="C286" s="219" t="s">
        <v>584</v>
      </c>
      <c r="D286" s="220"/>
      <c r="E286" s="179">
        <v>0</v>
      </c>
      <c r="F286" s="180"/>
      <c r="G286" s="181"/>
      <c r="M286" s="178" t="s">
        <v>584</v>
      </c>
      <c r="O286" s="169"/>
    </row>
    <row r="287" spans="1:15" ht="12.75">
      <c r="A287" s="176"/>
      <c r="B287" s="177"/>
      <c r="C287" s="219" t="s">
        <v>585</v>
      </c>
      <c r="D287" s="220"/>
      <c r="E287" s="179">
        <v>2</v>
      </c>
      <c r="F287" s="180"/>
      <c r="G287" s="181"/>
      <c r="M287" s="178" t="s">
        <v>585</v>
      </c>
      <c r="O287" s="169"/>
    </row>
    <row r="288" spans="1:104" ht="22.5">
      <c r="A288" s="170">
        <v>38</v>
      </c>
      <c r="B288" s="171" t="s">
        <v>586</v>
      </c>
      <c r="C288" s="172" t="s">
        <v>587</v>
      </c>
      <c r="D288" s="173" t="s">
        <v>333</v>
      </c>
      <c r="E288" s="174">
        <v>12</v>
      </c>
      <c r="F288" s="174">
        <v>0</v>
      </c>
      <c r="G288" s="175">
        <f>E288*F288</f>
        <v>0</v>
      </c>
      <c r="O288" s="169">
        <v>2</v>
      </c>
      <c r="AA288" s="147">
        <v>1</v>
      </c>
      <c r="AB288" s="147">
        <v>1</v>
      </c>
      <c r="AC288" s="147">
        <v>1</v>
      </c>
      <c r="AZ288" s="147">
        <v>1</v>
      </c>
      <c r="BA288" s="147">
        <f>IF(AZ288=1,G288,0)</f>
        <v>0</v>
      </c>
      <c r="BB288" s="147">
        <f>IF(AZ288=2,G288,0)</f>
        <v>0</v>
      </c>
      <c r="BC288" s="147">
        <f>IF(AZ288=3,G288,0)</f>
        <v>0</v>
      </c>
      <c r="BD288" s="147">
        <f>IF(AZ288=4,G288,0)</f>
        <v>0</v>
      </c>
      <c r="BE288" s="147">
        <f>IF(AZ288=5,G288,0)</f>
        <v>0</v>
      </c>
      <c r="CZ288" s="147">
        <v>8E-05</v>
      </c>
    </row>
    <row r="289" spans="1:15" ht="12.75">
      <c r="A289" s="176"/>
      <c r="B289" s="177"/>
      <c r="C289" s="219" t="s">
        <v>588</v>
      </c>
      <c r="D289" s="220"/>
      <c r="E289" s="179">
        <v>0</v>
      </c>
      <c r="F289" s="180"/>
      <c r="G289" s="181"/>
      <c r="M289" s="178" t="s">
        <v>588</v>
      </c>
      <c r="O289" s="169"/>
    </row>
    <row r="290" spans="1:15" ht="12.75">
      <c r="A290" s="176"/>
      <c r="B290" s="177"/>
      <c r="C290" s="219" t="s">
        <v>589</v>
      </c>
      <c r="D290" s="220"/>
      <c r="E290" s="179">
        <v>12</v>
      </c>
      <c r="F290" s="180"/>
      <c r="G290" s="181"/>
      <c r="M290" s="178" t="s">
        <v>589</v>
      </c>
      <c r="O290" s="169"/>
    </row>
    <row r="291" spans="1:104" ht="12.75">
      <c r="A291" s="170">
        <v>39</v>
      </c>
      <c r="B291" s="171" t="s">
        <v>590</v>
      </c>
      <c r="C291" s="172" t="s">
        <v>40</v>
      </c>
      <c r="D291" s="173" t="s">
        <v>333</v>
      </c>
      <c r="E291" s="174">
        <v>12</v>
      </c>
      <c r="F291" s="174">
        <v>0</v>
      </c>
      <c r="G291" s="175">
        <f>E291*F291</f>
        <v>0</v>
      </c>
      <c r="O291" s="169">
        <v>2</v>
      </c>
      <c r="AA291" s="147">
        <v>1</v>
      </c>
      <c r="AB291" s="147">
        <v>1</v>
      </c>
      <c r="AC291" s="147">
        <v>1</v>
      </c>
      <c r="AZ291" s="147">
        <v>1</v>
      </c>
      <c r="BA291" s="147">
        <f>IF(AZ291=1,G291,0)</f>
        <v>0</v>
      </c>
      <c r="BB291" s="147">
        <f>IF(AZ291=2,G291,0)</f>
        <v>0</v>
      </c>
      <c r="BC291" s="147">
        <f>IF(AZ291=3,G291,0)</f>
        <v>0</v>
      </c>
      <c r="BD291" s="147">
        <f>IF(AZ291=4,G291,0)</f>
        <v>0</v>
      </c>
      <c r="BE291" s="147">
        <f>IF(AZ291=5,G291,0)</f>
        <v>0</v>
      </c>
      <c r="CZ291" s="147">
        <v>0</v>
      </c>
    </row>
    <row r="292" spans="1:15" ht="12.75">
      <c r="A292" s="176"/>
      <c r="B292" s="177"/>
      <c r="C292" s="219" t="s">
        <v>591</v>
      </c>
      <c r="D292" s="220"/>
      <c r="E292" s="179">
        <v>12</v>
      </c>
      <c r="F292" s="180"/>
      <c r="G292" s="181"/>
      <c r="M292" s="178" t="s">
        <v>591</v>
      </c>
      <c r="O292" s="169"/>
    </row>
    <row r="293" spans="1:104" ht="22.5">
      <c r="A293" s="170">
        <v>40</v>
      </c>
      <c r="B293" s="171" t="s">
        <v>592</v>
      </c>
      <c r="C293" s="172" t="s">
        <v>41</v>
      </c>
      <c r="D293" s="173" t="s">
        <v>333</v>
      </c>
      <c r="E293" s="174">
        <v>12</v>
      </c>
      <c r="F293" s="174">
        <v>0</v>
      </c>
      <c r="G293" s="175">
        <f>E293*F293</f>
        <v>0</v>
      </c>
      <c r="O293" s="169">
        <v>2</v>
      </c>
      <c r="AA293" s="147">
        <v>3</v>
      </c>
      <c r="AB293" s="147">
        <v>1</v>
      </c>
      <c r="AC293" s="147">
        <v>30911001225</v>
      </c>
      <c r="AZ293" s="147">
        <v>1</v>
      </c>
      <c r="BA293" s="147">
        <f>IF(AZ293=1,G293,0)</f>
        <v>0</v>
      </c>
      <c r="BB293" s="147">
        <f>IF(AZ293=2,G293,0)</f>
        <v>0</v>
      </c>
      <c r="BC293" s="147">
        <f>IF(AZ293=3,G293,0)</f>
        <v>0</v>
      </c>
      <c r="BD293" s="147">
        <f>IF(AZ293=4,G293,0)</f>
        <v>0</v>
      </c>
      <c r="BE293" s="147">
        <f>IF(AZ293=5,G293,0)</f>
        <v>0</v>
      </c>
      <c r="CZ293" s="147">
        <v>0.0002</v>
      </c>
    </row>
    <row r="294" spans="1:15" ht="12.75">
      <c r="A294" s="176"/>
      <c r="B294" s="177"/>
      <c r="C294" s="219" t="s">
        <v>593</v>
      </c>
      <c r="D294" s="220"/>
      <c r="E294" s="179">
        <v>12</v>
      </c>
      <c r="F294" s="180"/>
      <c r="G294" s="181"/>
      <c r="M294" s="178" t="s">
        <v>593</v>
      </c>
      <c r="O294" s="169"/>
    </row>
    <row r="295" spans="1:57" ht="12.75">
      <c r="A295" s="182"/>
      <c r="B295" s="183" t="s">
        <v>293</v>
      </c>
      <c r="C295" s="184" t="str">
        <f>CONCATENATE(B281," ",C281)</f>
        <v>95 Dokončovací konstrukce na pozemních stavbách</v>
      </c>
      <c r="D295" s="182"/>
      <c r="E295" s="185"/>
      <c r="F295" s="185"/>
      <c r="G295" s="186">
        <f>SUM(G281:G294)</f>
        <v>0</v>
      </c>
      <c r="O295" s="169">
        <v>4</v>
      </c>
      <c r="BA295" s="187">
        <f>SUM(BA281:BA294)</f>
        <v>0</v>
      </c>
      <c r="BB295" s="187">
        <f>SUM(BB281:BB294)</f>
        <v>0</v>
      </c>
      <c r="BC295" s="187">
        <f>SUM(BC281:BC294)</f>
        <v>0</v>
      </c>
      <c r="BD295" s="187">
        <f>SUM(BD281:BD294)</f>
        <v>0</v>
      </c>
      <c r="BE295" s="187">
        <f>SUM(BE281:BE294)</f>
        <v>0</v>
      </c>
    </row>
    <row r="296" spans="1:15" ht="12.75">
      <c r="A296" s="162" t="s">
        <v>292</v>
      </c>
      <c r="B296" s="163" t="s">
        <v>594</v>
      </c>
      <c r="C296" s="164" t="s">
        <v>595</v>
      </c>
      <c r="D296" s="165"/>
      <c r="E296" s="166"/>
      <c r="F296" s="166"/>
      <c r="G296" s="167"/>
      <c r="H296" s="168"/>
      <c r="I296" s="168"/>
      <c r="O296" s="169">
        <v>1</v>
      </c>
    </row>
    <row r="297" spans="1:104" ht="12.75">
      <c r="A297" s="170">
        <v>41</v>
      </c>
      <c r="B297" s="171" t="s">
        <v>596</v>
      </c>
      <c r="C297" s="172" t="s">
        <v>597</v>
      </c>
      <c r="D297" s="173" t="s">
        <v>343</v>
      </c>
      <c r="E297" s="174">
        <v>1.5</v>
      </c>
      <c r="F297" s="174">
        <v>0</v>
      </c>
      <c r="G297" s="175">
        <f>E297*F297</f>
        <v>0</v>
      </c>
      <c r="O297" s="169">
        <v>2</v>
      </c>
      <c r="AA297" s="147">
        <v>1</v>
      </c>
      <c r="AB297" s="147">
        <v>7</v>
      </c>
      <c r="AC297" s="147">
        <v>7</v>
      </c>
      <c r="AZ297" s="147">
        <v>1</v>
      </c>
      <c r="BA297" s="147">
        <f>IF(AZ297=1,G297,0)</f>
        <v>0</v>
      </c>
      <c r="BB297" s="147">
        <f>IF(AZ297=2,G297,0)</f>
        <v>0</v>
      </c>
      <c r="BC297" s="147">
        <f>IF(AZ297=3,G297,0)</f>
        <v>0</v>
      </c>
      <c r="BD297" s="147">
        <f>IF(AZ297=4,G297,0)</f>
        <v>0</v>
      </c>
      <c r="BE297" s="147">
        <f>IF(AZ297=5,G297,0)</f>
        <v>0</v>
      </c>
      <c r="CZ297" s="147">
        <v>0</v>
      </c>
    </row>
    <row r="298" spans="1:15" ht="12.75">
      <c r="A298" s="176"/>
      <c r="B298" s="177"/>
      <c r="C298" s="219" t="s">
        <v>345</v>
      </c>
      <c r="D298" s="220"/>
      <c r="E298" s="179">
        <v>1.5</v>
      </c>
      <c r="F298" s="180"/>
      <c r="G298" s="181"/>
      <c r="M298" s="178" t="s">
        <v>345</v>
      </c>
      <c r="O298" s="169"/>
    </row>
    <row r="299" spans="1:104" ht="12.75">
      <c r="A299" s="170">
        <v>42</v>
      </c>
      <c r="B299" s="171" t="s">
        <v>598</v>
      </c>
      <c r="C299" s="172" t="s">
        <v>599</v>
      </c>
      <c r="D299" s="173" t="s">
        <v>343</v>
      </c>
      <c r="E299" s="174">
        <v>1.5</v>
      </c>
      <c r="F299" s="174">
        <v>0</v>
      </c>
      <c r="G299" s="175">
        <f>E299*F299</f>
        <v>0</v>
      </c>
      <c r="O299" s="169">
        <v>2</v>
      </c>
      <c r="AA299" s="147">
        <v>1</v>
      </c>
      <c r="AB299" s="147">
        <v>7</v>
      </c>
      <c r="AC299" s="147">
        <v>7</v>
      </c>
      <c r="AZ299" s="147">
        <v>1</v>
      </c>
      <c r="BA299" s="147">
        <f>IF(AZ299=1,G299,0)</f>
        <v>0</v>
      </c>
      <c r="BB299" s="147">
        <f>IF(AZ299=2,G299,0)</f>
        <v>0</v>
      </c>
      <c r="BC299" s="147">
        <f>IF(AZ299=3,G299,0)</f>
        <v>0</v>
      </c>
      <c r="BD299" s="147">
        <f>IF(AZ299=4,G299,0)</f>
        <v>0</v>
      </c>
      <c r="BE299" s="147">
        <f>IF(AZ299=5,G299,0)</f>
        <v>0</v>
      </c>
      <c r="CZ299" s="147">
        <v>0</v>
      </c>
    </row>
    <row r="300" spans="1:15" ht="12.75">
      <c r="A300" s="176"/>
      <c r="B300" s="177"/>
      <c r="C300" s="219" t="s">
        <v>345</v>
      </c>
      <c r="D300" s="220"/>
      <c r="E300" s="179">
        <v>1.5</v>
      </c>
      <c r="F300" s="180"/>
      <c r="G300" s="181"/>
      <c r="M300" s="178" t="s">
        <v>345</v>
      </c>
      <c r="O300" s="169"/>
    </row>
    <row r="301" spans="1:104" ht="12.75">
      <c r="A301" s="170">
        <v>43</v>
      </c>
      <c r="B301" s="171" t="s">
        <v>600</v>
      </c>
      <c r="C301" s="172" t="s">
        <v>601</v>
      </c>
      <c r="D301" s="173" t="s">
        <v>343</v>
      </c>
      <c r="E301" s="174">
        <v>0.55</v>
      </c>
      <c r="F301" s="174">
        <v>0</v>
      </c>
      <c r="G301" s="175">
        <f>E301*F301</f>
        <v>0</v>
      </c>
      <c r="O301" s="169">
        <v>2</v>
      </c>
      <c r="AA301" s="147">
        <v>1</v>
      </c>
      <c r="AB301" s="147">
        <v>7</v>
      </c>
      <c r="AC301" s="147">
        <v>7</v>
      </c>
      <c r="AZ301" s="147">
        <v>1</v>
      </c>
      <c r="BA301" s="147">
        <f>IF(AZ301=1,G301,0)</f>
        <v>0</v>
      </c>
      <c r="BB301" s="147">
        <f>IF(AZ301=2,G301,0)</f>
        <v>0</v>
      </c>
      <c r="BC301" s="147">
        <f>IF(AZ301=3,G301,0)</f>
        <v>0</v>
      </c>
      <c r="BD301" s="147">
        <f>IF(AZ301=4,G301,0)</f>
        <v>0</v>
      </c>
      <c r="BE301" s="147">
        <f>IF(AZ301=5,G301,0)</f>
        <v>0</v>
      </c>
      <c r="CZ301" s="147">
        <v>0</v>
      </c>
    </row>
    <row r="302" spans="1:15" ht="12.75">
      <c r="A302" s="176"/>
      <c r="B302" s="177"/>
      <c r="C302" s="219" t="s">
        <v>602</v>
      </c>
      <c r="D302" s="220"/>
      <c r="E302" s="179">
        <v>0.55</v>
      </c>
      <c r="F302" s="180"/>
      <c r="G302" s="181"/>
      <c r="M302" s="178" t="s">
        <v>602</v>
      </c>
      <c r="O302" s="169"/>
    </row>
    <row r="303" spans="1:104" ht="12.75">
      <c r="A303" s="170">
        <v>44</v>
      </c>
      <c r="B303" s="171" t="s">
        <v>603</v>
      </c>
      <c r="C303" s="172" t="s">
        <v>604</v>
      </c>
      <c r="D303" s="173" t="s">
        <v>343</v>
      </c>
      <c r="E303" s="174">
        <v>2.17</v>
      </c>
      <c r="F303" s="174">
        <v>0</v>
      </c>
      <c r="G303" s="175">
        <f>E303*F303</f>
        <v>0</v>
      </c>
      <c r="O303" s="169">
        <v>2</v>
      </c>
      <c r="AA303" s="147">
        <v>1</v>
      </c>
      <c r="AB303" s="147">
        <v>1</v>
      </c>
      <c r="AC303" s="147">
        <v>1</v>
      </c>
      <c r="AZ303" s="147">
        <v>1</v>
      </c>
      <c r="BA303" s="147">
        <f>IF(AZ303=1,G303,0)</f>
        <v>0</v>
      </c>
      <c r="BB303" s="147">
        <f>IF(AZ303=2,G303,0)</f>
        <v>0</v>
      </c>
      <c r="BC303" s="147">
        <f>IF(AZ303=3,G303,0)</f>
        <v>0</v>
      </c>
      <c r="BD303" s="147">
        <f>IF(AZ303=4,G303,0)</f>
        <v>0</v>
      </c>
      <c r="BE303" s="147">
        <f>IF(AZ303=5,G303,0)</f>
        <v>0</v>
      </c>
      <c r="CZ303" s="147">
        <v>0.00067</v>
      </c>
    </row>
    <row r="304" spans="1:15" ht="12.75">
      <c r="A304" s="176"/>
      <c r="B304" s="177"/>
      <c r="C304" s="219" t="s">
        <v>605</v>
      </c>
      <c r="D304" s="220"/>
      <c r="E304" s="179">
        <v>0</v>
      </c>
      <c r="F304" s="180"/>
      <c r="G304" s="181"/>
      <c r="M304" s="178" t="s">
        <v>605</v>
      </c>
      <c r="O304" s="169"/>
    </row>
    <row r="305" spans="1:15" ht="12.75">
      <c r="A305" s="176"/>
      <c r="B305" s="177"/>
      <c r="C305" s="219" t="s">
        <v>606</v>
      </c>
      <c r="D305" s="220"/>
      <c r="E305" s="179">
        <v>2.17</v>
      </c>
      <c r="F305" s="180"/>
      <c r="G305" s="181"/>
      <c r="M305" s="178" t="s">
        <v>606</v>
      </c>
      <c r="O305" s="169"/>
    </row>
    <row r="306" spans="1:104" ht="12.75">
      <c r="A306" s="170">
        <v>45</v>
      </c>
      <c r="B306" s="171" t="s">
        <v>607</v>
      </c>
      <c r="C306" s="172" t="s">
        <v>42</v>
      </c>
      <c r="D306" s="173" t="s">
        <v>386</v>
      </c>
      <c r="E306" s="174">
        <v>18</v>
      </c>
      <c r="F306" s="174">
        <v>0</v>
      </c>
      <c r="G306" s="175">
        <f>E306*F306</f>
        <v>0</v>
      </c>
      <c r="O306" s="169">
        <v>2</v>
      </c>
      <c r="AA306" s="147">
        <v>1</v>
      </c>
      <c r="AB306" s="147">
        <v>1</v>
      </c>
      <c r="AC306" s="147">
        <v>1</v>
      </c>
      <c r="AZ306" s="147">
        <v>1</v>
      </c>
      <c r="BA306" s="147">
        <f>IF(AZ306=1,G306,0)</f>
        <v>0</v>
      </c>
      <c r="BB306" s="147">
        <f>IF(AZ306=2,G306,0)</f>
        <v>0</v>
      </c>
      <c r="BC306" s="147">
        <f>IF(AZ306=3,G306,0)</f>
        <v>0</v>
      </c>
      <c r="BD306" s="147">
        <f>IF(AZ306=4,G306,0)</f>
        <v>0</v>
      </c>
      <c r="BE306" s="147">
        <f>IF(AZ306=5,G306,0)</f>
        <v>0</v>
      </c>
      <c r="CZ306" s="147">
        <v>0</v>
      </c>
    </row>
    <row r="307" spans="1:15" ht="12.75">
      <c r="A307" s="176"/>
      <c r="B307" s="177"/>
      <c r="C307" s="219" t="s">
        <v>608</v>
      </c>
      <c r="D307" s="220"/>
      <c r="E307" s="179">
        <v>18</v>
      </c>
      <c r="F307" s="180"/>
      <c r="G307" s="181"/>
      <c r="M307" s="178" t="s">
        <v>608</v>
      </c>
      <c r="O307" s="169"/>
    </row>
    <row r="308" spans="1:104" ht="12.75">
      <c r="A308" s="170">
        <v>46</v>
      </c>
      <c r="B308" s="171" t="s">
        <v>609</v>
      </c>
      <c r="C308" s="172" t="s">
        <v>43</v>
      </c>
      <c r="D308" s="173" t="s">
        <v>386</v>
      </c>
      <c r="E308" s="174">
        <v>11.55</v>
      </c>
      <c r="F308" s="174">
        <v>0</v>
      </c>
      <c r="G308" s="175">
        <f>E308*F308</f>
        <v>0</v>
      </c>
      <c r="O308" s="169">
        <v>2</v>
      </c>
      <c r="AA308" s="147">
        <v>1</v>
      </c>
      <c r="AB308" s="147">
        <v>1</v>
      </c>
      <c r="AC308" s="147">
        <v>1</v>
      </c>
      <c r="AZ308" s="147">
        <v>1</v>
      </c>
      <c r="BA308" s="147">
        <f>IF(AZ308=1,G308,0)</f>
        <v>0</v>
      </c>
      <c r="BB308" s="147">
        <f>IF(AZ308=2,G308,0)</f>
        <v>0</v>
      </c>
      <c r="BC308" s="147">
        <f>IF(AZ308=3,G308,0)</f>
        <v>0</v>
      </c>
      <c r="BD308" s="147">
        <f>IF(AZ308=4,G308,0)</f>
        <v>0</v>
      </c>
      <c r="BE308" s="147">
        <f>IF(AZ308=5,G308,0)</f>
        <v>0</v>
      </c>
      <c r="CZ308" s="147">
        <v>0</v>
      </c>
    </row>
    <row r="309" spans="1:15" ht="12.75">
      <c r="A309" s="176"/>
      <c r="B309" s="177"/>
      <c r="C309" s="219" t="s">
        <v>610</v>
      </c>
      <c r="D309" s="220"/>
      <c r="E309" s="179">
        <v>11.55</v>
      </c>
      <c r="F309" s="180"/>
      <c r="G309" s="181"/>
      <c r="M309" s="178" t="s">
        <v>610</v>
      </c>
      <c r="O309" s="169"/>
    </row>
    <row r="310" spans="1:104" ht="12.75">
      <c r="A310" s="170">
        <v>47</v>
      </c>
      <c r="B310" s="171" t="s">
        <v>611</v>
      </c>
      <c r="C310" s="172" t="s">
        <v>44</v>
      </c>
      <c r="D310" s="173" t="s">
        <v>386</v>
      </c>
      <c r="E310" s="174">
        <v>5.8</v>
      </c>
      <c r="F310" s="174">
        <v>0</v>
      </c>
      <c r="G310" s="175">
        <f>E310*F310</f>
        <v>0</v>
      </c>
      <c r="O310" s="169">
        <v>2</v>
      </c>
      <c r="AA310" s="147">
        <v>1</v>
      </c>
      <c r="AB310" s="147">
        <v>1</v>
      </c>
      <c r="AC310" s="147">
        <v>1</v>
      </c>
      <c r="AZ310" s="147">
        <v>1</v>
      </c>
      <c r="BA310" s="147">
        <f>IF(AZ310=1,G310,0)</f>
        <v>0</v>
      </c>
      <c r="BB310" s="147">
        <f>IF(AZ310=2,G310,0)</f>
        <v>0</v>
      </c>
      <c r="BC310" s="147">
        <f>IF(AZ310=3,G310,0)</f>
        <v>0</v>
      </c>
      <c r="BD310" s="147">
        <f>IF(AZ310=4,G310,0)</f>
        <v>0</v>
      </c>
      <c r="BE310" s="147">
        <f>IF(AZ310=5,G310,0)</f>
        <v>0</v>
      </c>
      <c r="CZ310" s="147">
        <v>0</v>
      </c>
    </row>
    <row r="311" spans="1:15" ht="12.75">
      <c r="A311" s="176"/>
      <c r="B311" s="177"/>
      <c r="C311" s="219" t="s">
        <v>612</v>
      </c>
      <c r="D311" s="220"/>
      <c r="E311" s="179">
        <v>5.8</v>
      </c>
      <c r="F311" s="180"/>
      <c r="G311" s="181"/>
      <c r="M311" s="178" t="s">
        <v>612</v>
      </c>
      <c r="O311" s="169"/>
    </row>
    <row r="312" spans="1:104" ht="12.75">
      <c r="A312" s="170">
        <v>48</v>
      </c>
      <c r="B312" s="171" t="s">
        <v>613</v>
      </c>
      <c r="C312" s="172" t="s">
        <v>45</v>
      </c>
      <c r="D312" s="173" t="s">
        <v>386</v>
      </c>
      <c r="E312" s="174">
        <v>22.5</v>
      </c>
      <c r="F312" s="174">
        <v>0</v>
      </c>
      <c r="G312" s="175">
        <f>E312*F312</f>
        <v>0</v>
      </c>
      <c r="O312" s="169">
        <v>2</v>
      </c>
      <c r="AA312" s="147">
        <v>1</v>
      </c>
      <c r="AB312" s="147">
        <v>1</v>
      </c>
      <c r="AC312" s="147">
        <v>1</v>
      </c>
      <c r="AZ312" s="147">
        <v>1</v>
      </c>
      <c r="BA312" s="147">
        <f>IF(AZ312=1,G312,0)</f>
        <v>0</v>
      </c>
      <c r="BB312" s="147">
        <f>IF(AZ312=2,G312,0)</f>
        <v>0</v>
      </c>
      <c r="BC312" s="147">
        <f>IF(AZ312=3,G312,0)</f>
        <v>0</v>
      </c>
      <c r="BD312" s="147">
        <f>IF(AZ312=4,G312,0)</f>
        <v>0</v>
      </c>
      <c r="BE312" s="147">
        <f>IF(AZ312=5,G312,0)</f>
        <v>0</v>
      </c>
      <c r="CZ312" s="147">
        <v>0</v>
      </c>
    </row>
    <row r="313" spans="1:15" ht="12.75">
      <c r="A313" s="176"/>
      <c r="B313" s="177"/>
      <c r="C313" s="219" t="s">
        <v>614</v>
      </c>
      <c r="D313" s="220"/>
      <c r="E313" s="179">
        <v>9</v>
      </c>
      <c r="F313" s="180"/>
      <c r="G313" s="181"/>
      <c r="M313" s="178" t="s">
        <v>614</v>
      </c>
      <c r="O313" s="169"/>
    </row>
    <row r="314" spans="1:15" ht="12.75">
      <c r="A314" s="176"/>
      <c r="B314" s="177"/>
      <c r="C314" s="219" t="s">
        <v>615</v>
      </c>
      <c r="D314" s="220"/>
      <c r="E314" s="179">
        <v>4.5</v>
      </c>
      <c r="F314" s="180"/>
      <c r="G314" s="181"/>
      <c r="M314" s="178" t="s">
        <v>615</v>
      </c>
      <c r="O314" s="169"/>
    </row>
    <row r="315" spans="1:15" ht="12.75">
      <c r="A315" s="176"/>
      <c r="B315" s="177"/>
      <c r="C315" s="219" t="s">
        <v>616</v>
      </c>
      <c r="D315" s="220"/>
      <c r="E315" s="179">
        <v>6</v>
      </c>
      <c r="F315" s="180"/>
      <c r="G315" s="181"/>
      <c r="M315" s="178" t="s">
        <v>616</v>
      </c>
      <c r="O315" s="169"/>
    </row>
    <row r="316" spans="1:15" ht="12.75">
      <c r="A316" s="176"/>
      <c r="B316" s="177"/>
      <c r="C316" s="219" t="s">
        <v>617</v>
      </c>
      <c r="D316" s="220"/>
      <c r="E316" s="179">
        <v>3</v>
      </c>
      <c r="F316" s="180"/>
      <c r="G316" s="181"/>
      <c r="M316" s="178" t="s">
        <v>617</v>
      </c>
      <c r="O316" s="169"/>
    </row>
    <row r="317" spans="1:104" ht="12.75">
      <c r="A317" s="170">
        <v>49</v>
      </c>
      <c r="B317" s="171" t="s">
        <v>618</v>
      </c>
      <c r="C317" s="172" t="s">
        <v>46</v>
      </c>
      <c r="D317" s="173" t="s">
        <v>386</v>
      </c>
      <c r="E317" s="174">
        <v>34.65</v>
      </c>
      <c r="F317" s="174">
        <v>0</v>
      </c>
      <c r="G317" s="175">
        <f>E317*F317</f>
        <v>0</v>
      </c>
      <c r="O317" s="169">
        <v>2</v>
      </c>
      <c r="AA317" s="147">
        <v>1</v>
      </c>
      <c r="AB317" s="147">
        <v>1</v>
      </c>
      <c r="AC317" s="147">
        <v>1</v>
      </c>
      <c r="AZ317" s="147">
        <v>1</v>
      </c>
      <c r="BA317" s="147">
        <f>IF(AZ317=1,G317,0)</f>
        <v>0</v>
      </c>
      <c r="BB317" s="147">
        <f>IF(AZ317=2,G317,0)</f>
        <v>0</v>
      </c>
      <c r="BC317" s="147">
        <f>IF(AZ317=3,G317,0)</f>
        <v>0</v>
      </c>
      <c r="BD317" s="147">
        <f>IF(AZ317=4,G317,0)</f>
        <v>0</v>
      </c>
      <c r="BE317" s="147">
        <f>IF(AZ317=5,G317,0)</f>
        <v>0</v>
      </c>
      <c r="CZ317" s="147">
        <v>0</v>
      </c>
    </row>
    <row r="318" spans="1:15" ht="12.75">
      <c r="A318" s="176"/>
      <c r="B318" s="177"/>
      <c r="C318" s="219" t="s">
        <v>619</v>
      </c>
      <c r="D318" s="220"/>
      <c r="E318" s="179">
        <v>18.15</v>
      </c>
      <c r="F318" s="180"/>
      <c r="G318" s="181"/>
      <c r="M318" s="178" t="s">
        <v>619</v>
      </c>
      <c r="O318" s="169"/>
    </row>
    <row r="319" spans="1:15" ht="12.75">
      <c r="A319" s="176"/>
      <c r="B319" s="177"/>
      <c r="C319" s="219" t="s">
        <v>620</v>
      </c>
      <c r="D319" s="220"/>
      <c r="E319" s="179">
        <v>14.85</v>
      </c>
      <c r="F319" s="180"/>
      <c r="G319" s="181"/>
      <c r="M319" s="178" t="s">
        <v>620</v>
      </c>
      <c r="O319" s="169"/>
    </row>
    <row r="320" spans="1:15" ht="12.75">
      <c r="A320" s="176"/>
      <c r="B320" s="177"/>
      <c r="C320" s="219" t="s">
        <v>621</v>
      </c>
      <c r="D320" s="220"/>
      <c r="E320" s="179">
        <v>1.65</v>
      </c>
      <c r="F320" s="180"/>
      <c r="G320" s="181"/>
      <c r="M320" s="178" t="s">
        <v>621</v>
      </c>
      <c r="O320" s="169"/>
    </row>
    <row r="321" spans="1:104" ht="12.75">
      <c r="A321" s="170">
        <v>50</v>
      </c>
      <c r="B321" s="171" t="s">
        <v>622</v>
      </c>
      <c r="C321" s="172" t="s">
        <v>47</v>
      </c>
      <c r="D321" s="173" t="s">
        <v>386</v>
      </c>
      <c r="E321" s="174">
        <v>4.5</v>
      </c>
      <c r="F321" s="174">
        <v>0</v>
      </c>
      <c r="G321" s="175">
        <f>E321*F321</f>
        <v>0</v>
      </c>
      <c r="O321" s="169">
        <v>2</v>
      </c>
      <c r="AA321" s="147">
        <v>1</v>
      </c>
      <c r="AB321" s="147">
        <v>1</v>
      </c>
      <c r="AC321" s="147">
        <v>1</v>
      </c>
      <c r="AZ321" s="147">
        <v>1</v>
      </c>
      <c r="BA321" s="147">
        <f>IF(AZ321=1,G321,0)</f>
        <v>0</v>
      </c>
      <c r="BB321" s="147">
        <f>IF(AZ321=2,G321,0)</f>
        <v>0</v>
      </c>
      <c r="BC321" s="147">
        <f>IF(AZ321=3,G321,0)</f>
        <v>0</v>
      </c>
      <c r="BD321" s="147">
        <f>IF(AZ321=4,G321,0)</f>
        <v>0</v>
      </c>
      <c r="BE321" s="147">
        <f>IF(AZ321=5,G321,0)</f>
        <v>0</v>
      </c>
      <c r="CZ321" s="147">
        <v>0</v>
      </c>
    </row>
    <row r="322" spans="1:15" ht="12.75">
      <c r="A322" s="176"/>
      <c r="B322" s="177"/>
      <c r="C322" s="219" t="s">
        <v>623</v>
      </c>
      <c r="D322" s="220"/>
      <c r="E322" s="179">
        <v>4.5</v>
      </c>
      <c r="F322" s="180"/>
      <c r="G322" s="181"/>
      <c r="M322" s="178" t="s">
        <v>623</v>
      </c>
      <c r="O322" s="169"/>
    </row>
    <row r="323" spans="1:104" ht="12.75">
      <c r="A323" s="170">
        <v>51</v>
      </c>
      <c r="B323" s="171" t="s">
        <v>624</v>
      </c>
      <c r="C323" s="172" t="s">
        <v>625</v>
      </c>
      <c r="D323" s="173" t="s">
        <v>343</v>
      </c>
      <c r="E323" s="174">
        <v>0.76</v>
      </c>
      <c r="F323" s="174">
        <v>0</v>
      </c>
      <c r="G323" s="175">
        <f>E323*F323</f>
        <v>0</v>
      </c>
      <c r="O323" s="169">
        <v>2</v>
      </c>
      <c r="AA323" s="147">
        <v>1</v>
      </c>
      <c r="AB323" s="147">
        <v>1</v>
      </c>
      <c r="AC323" s="147">
        <v>1</v>
      </c>
      <c r="AZ323" s="147">
        <v>1</v>
      </c>
      <c r="BA323" s="147">
        <f>IF(AZ323=1,G323,0)</f>
        <v>0</v>
      </c>
      <c r="BB323" s="147">
        <f>IF(AZ323=2,G323,0)</f>
        <v>0</v>
      </c>
      <c r="BC323" s="147">
        <f>IF(AZ323=3,G323,0)</f>
        <v>0</v>
      </c>
      <c r="BD323" s="147">
        <f>IF(AZ323=4,G323,0)</f>
        <v>0</v>
      </c>
      <c r="BE323" s="147">
        <f>IF(AZ323=5,G323,0)</f>
        <v>0</v>
      </c>
      <c r="CZ323" s="147">
        <v>0.00034</v>
      </c>
    </row>
    <row r="324" spans="1:15" ht="12.75">
      <c r="A324" s="176"/>
      <c r="B324" s="177"/>
      <c r="C324" s="219" t="s">
        <v>626</v>
      </c>
      <c r="D324" s="220"/>
      <c r="E324" s="179">
        <v>0</v>
      </c>
      <c r="F324" s="180"/>
      <c r="G324" s="181"/>
      <c r="M324" s="178" t="s">
        <v>626</v>
      </c>
      <c r="O324" s="169"/>
    </row>
    <row r="325" spans="1:15" ht="12.75">
      <c r="A325" s="176"/>
      <c r="B325" s="177"/>
      <c r="C325" s="219" t="s">
        <v>627</v>
      </c>
      <c r="D325" s="220"/>
      <c r="E325" s="179">
        <v>0.76</v>
      </c>
      <c r="F325" s="180"/>
      <c r="G325" s="181"/>
      <c r="M325" s="178" t="s">
        <v>627</v>
      </c>
      <c r="O325" s="169"/>
    </row>
    <row r="326" spans="1:104" ht="12.75">
      <c r="A326" s="170">
        <v>52</v>
      </c>
      <c r="B326" s="171" t="s">
        <v>628</v>
      </c>
      <c r="C326" s="172" t="s">
        <v>48</v>
      </c>
      <c r="D326" s="173" t="s">
        <v>343</v>
      </c>
      <c r="E326" s="174">
        <v>1017.165</v>
      </c>
      <c r="F326" s="174">
        <v>0</v>
      </c>
      <c r="G326" s="175">
        <f>E326*F326</f>
        <v>0</v>
      </c>
      <c r="O326" s="169">
        <v>2</v>
      </c>
      <c r="AA326" s="147">
        <v>1</v>
      </c>
      <c r="AB326" s="147">
        <v>1</v>
      </c>
      <c r="AC326" s="147">
        <v>1</v>
      </c>
      <c r="AZ326" s="147">
        <v>1</v>
      </c>
      <c r="BA326" s="147">
        <f>IF(AZ326=1,G326,0)</f>
        <v>0</v>
      </c>
      <c r="BB326" s="147">
        <f>IF(AZ326=2,G326,0)</f>
        <v>0</v>
      </c>
      <c r="BC326" s="147">
        <f>IF(AZ326=3,G326,0)</f>
        <v>0</v>
      </c>
      <c r="BD326" s="147">
        <f>IF(AZ326=4,G326,0)</f>
        <v>0</v>
      </c>
      <c r="BE326" s="147">
        <f>IF(AZ326=5,G326,0)</f>
        <v>0</v>
      </c>
      <c r="CZ326" s="147">
        <v>0</v>
      </c>
    </row>
    <row r="327" spans="1:15" ht="22.5">
      <c r="A327" s="176"/>
      <c r="B327" s="177"/>
      <c r="C327" s="219" t="s">
        <v>629</v>
      </c>
      <c r="D327" s="220"/>
      <c r="E327" s="179">
        <v>1017.165</v>
      </c>
      <c r="F327" s="180"/>
      <c r="G327" s="181"/>
      <c r="M327" s="178" t="s">
        <v>629</v>
      </c>
      <c r="O327" s="169"/>
    </row>
    <row r="328" spans="1:104" ht="12.75">
      <c r="A328" s="170">
        <v>53</v>
      </c>
      <c r="B328" s="171" t="s">
        <v>630</v>
      </c>
      <c r="C328" s="172" t="s">
        <v>631</v>
      </c>
      <c r="D328" s="173" t="s">
        <v>343</v>
      </c>
      <c r="E328" s="174">
        <v>4.015</v>
      </c>
      <c r="F328" s="174">
        <v>0</v>
      </c>
      <c r="G328" s="175">
        <f>E328*F328</f>
        <v>0</v>
      </c>
      <c r="O328" s="169">
        <v>2</v>
      </c>
      <c r="AA328" s="147">
        <v>1</v>
      </c>
      <c r="AB328" s="147">
        <v>1</v>
      </c>
      <c r="AC328" s="147">
        <v>1</v>
      </c>
      <c r="AZ328" s="147">
        <v>1</v>
      </c>
      <c r="BA328" s="147">
        <f>IF(AZ328=1,G328,0)</f>
        <v>0</v>
      </c>
      <c r="BB328" s="147">
        <f>IF(AZ328=2,G328,0)</f>
        <v>0</v>
      </c>
      <c r="BC328" s="147">
        <f>IF(AZ328=3,G328,0)</f>
        <v>0</v>
      </c>
      <c r="BD328" s="147">
        <f>IF(AZ328=4,G328,0)</f>
        <v>0</v>
      </c>
      <c r="BE328" s="147">
        <f>IF(AZ328=5,G328,0)</f>
        <v>0</v>
      </c>
      <c r="CZ328" s="147">
        <v>0.00219</v>
      </c>
    </row>
    <row r="329" spans="1:15" ht="12.75">
      <c r="A329" s="176"/>
      <c r="B329" s="177"/>
      <c r="C329" s="219" t="s">
        <v>632</v>
      </c>
      <c r="D329" s="220"/>
      <c r="E329" s="179">
        <v>0</v>
      </c>
      <c r="F329" s="180"/>
      <c r="G329" s="181"/>
      <c r="M329" s="178" t="s">
        <v>632</v>
      </c>
      <c r="O329" s="169"/>
    </row>
    <row r="330" spans="1:15" ht="12.75">
      <c r="A330" s="176"/>
      <c r="B330" s="177"/>
      <c r="C330" s="219" t="s">
        <v>633</v>
      </c>
      <c r="D330" s="220"/>
      <c r="E330" s="179">
        <v>0.605</v>
      </c>
      <c r="F330" s="180"/>
      <c r="G330" s="181"/>
      <c r="M330" s="178" t="s">
        <v>633</v>
      </c>
      <c r="O330" s="169"/>
    </row>
    <row r="331" spans="1:15" ht="12.75">
      <c r="A331" s="176"/>
      <c r="B331" s="177"/>
      <c r="C331" s="219" t="s">
        <v>634</v>
      </c>
      <c r="D331" s="220"/>
      <c r="E331" s="179">
        <v>1.24</v>
      </c>
      <c r="F331" s="180"/>
      <c r="G331" s="181"/>
      <c r="M331" s="178" t="s">
        <v>634</v>
      </c>
      <c r="O331" s="169"/>
    </row>
    <row r="332" spans="1:15" ht="12.75">
      <c r="A332" s="176"/>
      <c r="B332" s="177"/>
      <c r="C332" s="219" t="s">
        <v>635</v>
      </c>
      <c r="D332" s="220"/>
      <c r="E332" s="179">
        <v>2.17</v>
      </c>
      <c r="F332" s="180"/>
      <c r="G332" s="181"/>
      <c r="M332" s="178" t="s">
        <v>635</v>
      </c>
      <c r="O332" s="169"/>
    </row>
    <row r="333" spans="1:104" ht="12.75">
      <c r="A333" s="170">
        <v>54</v>
      </c>
      <c r="B333" s="171" t="s">
        <v>636</v>
      </c>
      <c r="C333" s="172" t="s">
        <v>637</v>
      </c>
      <c r="D333" s="173" t="s">
        <v>343</v>
      </c>
      <c r="E333" s="174">
        <v>10.83</v>
      </c>
      <c r="F333" s="174">
        <v>0</v>
      </c>
      <c r="G333" s="175">
        <f>E333*F333</f>
        <v>0</v>
      </c>
      <c r="O333" s="169">
        <v>2</v>
      </c>
      <c r="AA333" s="147">
        <v>1</v>
      </c>
      <c r="AB333" s="147">
        <v>1</v>
      </c>
      <c r="AC333" s="147">
        <v>1</v>
      </c>
      <c r="AZ333" s="147">
        <v>1</v>
      </c>
      <c r="BA333" s="147">
        <f>IF(AZ333=1,G333,0)</f>
        <v>0</v>
      </c>
      <c r="BB333" s="147">
        <f>IF(AZ333=2,G333,0)</f>
        <v>0</v>
      </c>
      <c r="BC333" s="147">
        <f>IF(AZ333=3,G333,0)</f>
        <v>0</v>
      </c>
      <c r="BD333" s="147">
        <f>IF(AZ333=4,G333,0)</f>
        <v>0</v>
      </c>
      <c r="BE333" s="147">
        <f>IF(AZ333=5,G333,0)</f>
        <v>0</v>
      </c>
      <c r="CZ333" s="147">
        <v>0</v>
      </c>
    </row>
    <row r="334" spans="1:15" ht="12.75">
      <c r="A334" s="176"/>
      <c r="B334" s="177"/>
      <c r="C334" s="219" t="s">
        <v>638</v>
      </c>
      <c r="D334" s="220"/>
      <c r="E334" s="179">
        <v>0</v>
      </c>
      <c r="F334" s="180"/>
      <c r="G334" s="181"/>
      <c r="M334" s="178" t="s">
        <v>638</v>
      </c>
      <c r="O334" s="169"/>
    </row>
    <row r="335" spans="1:15" ht="12.75">
      <c r="A335" s="176"/>
      <c r="B335" s="177"/>
      <c r="C335" s="219" t="s">
        <v>639</v>
      </c>
      <c r="D335" s="220"/>
      <c r="E335" s="179">
        <v>10.83</v>
      </c>
      <c r="F335" s="180"/>
      <c r="G335" s="181"/>
      <c r="M335" s="178" t="s">
        <v>639</v>
      </c>
      <c r="O335" s="169"/>
    </row>
    <row r="336" spans="1:104" ht="12.75">
      <c r="A336" s="170">
        <v>55</v>
      </c>
      <c r="B336" s="171" t="s">
        <v>640</v>
      </c>
      <c r="C336" s="172" t="s">
        <v>641</v>
      </c>
      <c r="D336" s="173" t="s">
        <v>343</v>
      </c>
      <c r="E336" s="174">
        <v>194.65</v>
      </c>
      <c r="F336" s="174">
        <v>0</v>
      </c>
      <c r="G336" s="175">
        <f>E336*F336</f>
        <v>0</v>
      </c>
      <c r="O336" s="169">
        <v>2</v>
      </c>
      <c r="AA336" s="147">
        <v>1</v>
      </c>
      <c r="AB336" s="147">
        <v>1</v>
      </c>
      <c r="AC336" s="147">
        <v>1</v>
      </c>
      <c r="AZ336" s="147">
        <v>1</v>
      </c>
      <c r="BA336" s="147">
        <f>IF(AZ336=1,G336,0)</f>
        <v>0</v>
      </c>
      <c r="BB336" s="147">
        <f>IF(AZ336=2,G336,0)</f>
        <v>0</v>
      </c>
      <c r="BC336" s="147">
        <f>IF(AZ336=3,G336,0)</f>
        <v>0</v>
      </c>
      <c r="BD336" s="147">
        <f>IF(AZ336=4,G336,0)</f>
        <v>0</v>
      </c>
      <c r="BE336" s="147">
        <f>IF(AZ336=5,G336,0)</f>
        <v>0</v>
      </c>
      <c r="CZ336" s="147">
        <v>0</v>
      </c>
    </row>
    <row r="337" spans="1:15" ht="12.75">
      <c r="A337" s="176"/>
      <c r="B337" s="177"/>
      <c r="C337" s="219" t="s">
        <v>642</v>
      </c>
      <c r="D337" s="220"/>
      <c r="E337" s="179">
        <v>0</v>
      </c>
      <c r="F337" s="180"/>
      <c r="G337" s="181"/>
      <c r="M337" s="178" t="s">
        <v>642</v>
      </c>
      <c r="O337" s="169"/>
    </row>
    <row r="338" spans="1:15" ht="12.75">
      <c r="A338" s="176"/>
      <c r="B338" s="177"/>
      <c r="C338" s="219" t="s">
        <v>643</v>
      </c>
      <c r="D338" s="220"/>
      <c r="E338" s="179">
        <v>79.1</v>
      </c>
      <c r="F338" s="180"/>
      <c r="G338" s="181"/>
      <c r="M338" s="178" t="s">
        <v>643</v>
      </c>
      <c r="O338" s="169"/>
    </row>
    <row r="339" spans="1:15" ht="12.75">
      <c r="A339" s="176"/>
      <c r="B339" s="177"/>
      <c r="C339" s="219" t="s">
        <v>644</v>
      </c>
      <c r="D339" s="220"/>
      <c r="E339" s="179">
        <v>104.3</v>
      </c>
      <c r="F339" s="180"/>
      <c r="G339" s="181"/>
      <c r="M339" s="178" t="s">
        <v>644</v>
      </c>
      <c r="O339" s="169"/>
    </row>
    <row r="340" spans="1:15" ht="12.75">
      <c r="A340" s="176"/>
      <c r="B340" s="177"/>
      <c r="C340" s="219" t="s">
        <v>645</v>
      </c>
      <c r="D340" s="220"/>
      <c r="E340" s="179">
        <v>11.25</v>
      </c>
      <c r="F340" s="180"/>
      <c r="G340" s="181"/>
      <c r="M340" s="178" t="s">
        <v>645</v>
      </c>
      <c r="O340" s="169"/>
    </row>
    <row r="341" spans="1:104" ht="12.75">
      <c r="A341" s="170">
        <v>56</v>
      </c>
      <c r="B341" s="171" t="s">
        <v>646</v>
      </c>
      <c r="C341" s="172" t="s">
        <v>647</v>
      </c>
      <c r="D341" s="173" t="s">
        <v>343</v>
      </c>
      <c r="E341" s="174">
        <v>299.0875</v>
      </c>
      <c r="F341" s="174">
        <v>0</v>
      </c>
      <c r="G341" s="175">
        <f>E341*F341</f>
        <v>0</v>
      </c>
      <c r="O341" s="169">
        <v>2</v>
      </c>
      <c r="AA341" s="147">
        <v>1</v>
      </c>
      <c r="AB341" s="147">
        <v>1</v>
      </c>
      <c r="AC341" s="147">
        <v>1</v>
      </c>
      <c r="AZ341" s="147">
        <v>1</v>
      </c>
      <c r="BA341" s="147">
        <f>IF(AZ341=1,G341,0)</f>
        <v>0</v>
      </c>
      <c r="BB341" s="147">
        <f>IF(AZ341=2,G341,0)</f>
        <v>0</v>
      </c>
      <c r="BC341" s="147">
        <f>IF(AZ341=3,G341,0)</f>
        <v>0</v>
      </c>
      <c r="BD341" s="147">
        <f>IF(AZ341=4,G341,0)</f>
        <v>0</v>
      </c>
      <c r="BE341" s="147">
        <f>IF(AZ341=5,G341,0)</f>
        <v>0</v>
      </c>
      <c r="CZ341" s="147">
        <v>0</v>
      </c>
    </row>
    <row r="342" spans="1:15" ht="12.75">
      <c r="A342" s="176"/>
      <c r="B342" s="177"/>
      <c r="C342" s="219" t="s">
        <v>638</v>
      </c>
      <c r="D342" s="220"/>
      <c r="E342" s="179">
        <v>0</v>
      </c>
      <c r="F342" s="180"/>
      <c r="G342" s="181"/>
      <c r="M342" s="178" t="s">
        <v>638</v>
      </c>
      <c r="O342" s="169"/>
    </row>
    <row r="343" spans="1:15" ht="12.75">
      <c r="A343" s="176"/>
      <c r="B343" s="177"/>
      <c r="C343" s="219" t="s">
        <v>648</v>
      </c>
      <c r="D343" s="220"/>
      <c r="E343" s="179">
        <v>283.6425</v>
      </c>
      <c r="F343" s="180"/>
      <c r="G343" s="181"/>
      <c r="M343" s="178" t="s">
        <v>648</v>
      </c>
      <c r="O343" s="169"/>
    </row>
    <row r="344" spans="1:15" ht="12.75">
      <c r="A344" s="176"/>
      <c r="B344" s="177"/>
      <c r="C344" s="219" t="s">
        <v>649</v>
      </c>
      <c r="D344" s="220"/>
      <c r="E344" s="179">
        <v>10.725</v>
      </c>
      <c r="F344" s="180"/>
      <c r="G344" s="181"/>
      <c r="M344" s="178" t="s">
        <v>649</v>
      </c>
      <c r="O344" s="169"/>
    </row>
    <row r="345" spans="1:15" ht="12.75">
      <c r="A345" s="176"/>
      <c r="B345" s="177"/>
      <c r="C345" s="219" t="s">
        <v>650</v>
      </c>
      <c r="D345" s="220"/>
      <c r="E345" s="179">
        <v>4.72</v>
      </c>
      <c r="F345" s="180"/>
      <c r="G345" s="181"/>
      <c r="M345" s="178" t="s">
        <v>650</v>
      </c>
      <c r="O345" s="169"/>
    </row>
    <row r="346" spans="1:104" ht="12.75">
      <c r="A346" s="170">
        <v>57</v>
      </c>
      <c r="B346" s="171" t="s">
        <v>651</v>
      </c>
      <c r="C346" s="172" t="s">
        <v>652</v>
      </c>
      <c r="D346" s="173" t="s">
        <v>333</v>
      </c>
      <c r="E346" s="174">
        <v>1</v>
      </c>
      <c r="F346" s="174">
        <v>0</v>
      </c>
      <c r="G346" s="175">
        <f>E346*F346</f>
        <v>0</v>
      </c>
      <c r="O346" s="169">
        <v>2</v>
      </c>
      <c r="AA346" s="147">
        <v>1</v>
      </c>
      <c r="AB346" s="147">
        <v>1</v>
      </c>
      <c r="AC346" s="147">
        <v>1</v>
      </c>
      <c r="AZ346" s="147">
        <v>1</v>
      </c>
      <c r="BA346" s="147">
        <f>IF(AZ346=1,G346,0)</f>
        <v>0</v>
      </c>
      <c r="BB346" s="147">
        <f>IF(AZ346=2,G346,0)</f>
        <v>0</v>
      </c>
      <c r="BC346" s="147">
        <f>IF(AZ346=3,G346,0)</f>
        <v>0</v>
      </c>
      <c r="BD346" s="147">
        <f>IF(AZ346=4,G346,0)</f>
        <v>0</v>
      </c>
      <c r="BE346" s="147">
        <f>IF(AZ346=5,G346,0)</f>
        <v>0</v>
      </c>
      <c r="CZ346" s="147">
        <v>0</v>
      </c>
    </row>
    <row r="347" spans="1:15" ht="12.75">
      <c r="A347" s="176"/>
      <c r="B347" s="177"/>
      <c r="C347" s="219" t="s">
        <v>653</v>
      </c>
      <c r="D347" s="220"/>
      <c r="E347" s="179">
        <v>1</v>
      </c>
      <c r="F347" s="180"/>
      <c r="G347" s="181"/>
      <c r="M347" s="178" t="s">
        <v>653</v>
      </c>
      <c r="O347" s="169"/>
    </row>
    <row r="348" spans="1:104" ht="12.75">
      <c r="A348" s="170">
        <v>58</v>
      </c>
      <c r="B348" s="171" t="s">
        <v>654</v>
      </c>
      <c r="C348" s="172" t="s">
        <v>655</v>
      </c>
      <c r="D348" s="173" t="s">
        <v>343</v>
      </c>
      <c r="E348" s="174">
        <v>0.55</v>
      </c>
      <c r="F348" s="174">
        <v>0</v>
      </c>
      <c r="G348" s="175">
        <f>E348*F348</f>
        <v>0</v>
      </c>
      <c r="O348" s="169">
        <v>2</v>
      </c>
      <c r="AA348" s="147">
        <v>1</v>
      </c>
      <c r="AB348" s="147">
        <v>1</v>
      </c>
      <c r="AC348" s="147">
        <v>1</v>
      </c>
      <c r="AZ348" s="147">
        <v>1</v>
      </c>
      <c r="BA348" s="147">
        <f>IF(AZ348=1,G348,0)</f>
        <v>0</v>
      </c>
      <c r="BB348" s="147">
        <f>IF(AZ348=2,G348,0)</f>
        <v>0</v>
      </c>
      <c r="BC348" s="147">
        <f>IF(AZ348=3,G348,0)</f>
        <v>0</v>
      </c>
      <c r="BD348" s="147">
        <f>IF(AZ348=4,G348,0)</f>
        <v>0</v>
      </c>
      <c r="BE348" s="147">
        <f>IF(AZ348=5,G348,0)</f>
        <v>0</v>
      </c>
      <c r="CZ348" s="147">
        <v>0.003</v>
      </c>
    </row>
    <row r="349" spans="1:15" ht="12.75">
      <c r="A349" s="176"/>
      <c r="B349" s="177"/>
      <c r="C349" s="219" t="s">
        <v>602</v>
      </c>
      <c r="D349" s="220"/>
      <c r="E349" s="179">
        <v>0.55</v>
      </c>
      <c r="F349" s="180"/>
      <c r="G349" s="181"/>
      <c r="M349" s="178" t="s">
        <v>602</v>
      </c>
      <c r="O349" s="169"/>
    </row>
    <row r="350" spans="1:104" ht="22.5">
      <c r="A350" s="170">
        <v>59</v>
      </c>
      <c r="B350" s="171" t="s">
        <v>656</v>
      </c>
      <c r="C350" s="172" t="s">
        <v>657</v>
      </c>
      <c r="D350" s="173" t="s">
        <v>343</v>
      </c>
      <c r="E350" s="174">
        <v>0.55</v>
      </c>
      <c r="F350" s="174">
        <v>0</v>
      </c>
      <c r="G350" s="175">
        <f>E350*F350</f>
        <v>0</v>
      </c>
      <c r="O350" s="169">
        <v>2</v>
      </c>
      <c r="AA350" s="147">
        <v>1</v>
      </c>
      <c r="AB350" s="147">
        <v>1</v>
      </c>
      <c r="AC350" s="147">
        <v>1</v>
      </c>
      <c r="AZ350" s="147">
        <v>1</v>
      </c>
      <c r="BA350" s="147">
        <f>IF(AZ350=1,G350,0)</f>
        <v>0</v>
      </c>
      <c r="BB350" s="147">
        <f>IF(AZ350=2,G350,0)</f>
        <v>0</v>
      </c>
      <c r="BC350" s="147">
        <f>IF(AZ350=3,G350,0)</f>
        <v>0</v>
      </c>
      <c r="BD350" s="147">
        <f>IF(AZ350=4,G350,0)</f>
        <v>0</v>
      </c>
      <c r="BE350" s="147">
        <f>IF(AZ350=5,G350,0)</f>
        <v>0</v>
      </c>
      <c r="CZ350" s="147">
        <v>0</v>
      </c>
    </row>
    <row r="351" spans="1:15" ht="12.75">
      <c r="A351" s="176"/>
      <c r="B351" s="177"/>
      <c r="C351" s="219" t="s">
        <v>602</v>
      </c>
      <c r="D351" s="220"/>
      <c r="E351" s="179">
        <v>0.55</v>
      </c>
      <c r="F351" s="180"/>
      <c r="G351" s="181"/>
      <c r="M351" s="178" t="s">
        <v>602</v>
      </c>
      <c r="O351" s="169"/>
    </row>
    <row r="352" spans="1:104" ht="12.75">
      <c r="A352" s="170">
        <v>60</v>
      </c>
      <c r="B352" s="171" t="s">
        <v>658</v>
      </c>
      <c r="C352" s="172" t="s">
        <v>659</v>
      </c>
      <c r="D352" s="173" t="s">
        <v>333</v>
      </c>
      <c r="E352" s="174">
        <v>1</v>
      </c>
      <c r="F352" s="174">
        <v>0</v>
      </c>
      <c r="G352" s="175">
        <f>E352*F352</f>
        <v>0</v>
      </c>
      <c r="O352" s="169">
        <v>2</v>
      </c>
      <c r="AA352" s="147">
        <v>1</v>
      </c>
      <c r="AB352" s="147">
        <v>1</v>
      </c>
      <c r="AC352" s="147">
        <v>1</v>
      </c>
      <c r="AZ352" s="147">
        <v>1</v>
      </c>
      <c r="BA352" s="147">
        <f>IF(AZ352=1,G352,0)</f>
        <v>0</v>
      </c>
      <c r="BB352" s="147">
        <f>IF(AZ352=2,G352,0)</f>
        <v>0</v>
      </c>
      <c r="BC352" s="147">
        <f>IF(AZ352=3,G352,0)</f>
        <v>0</v>
      </c>
      <c r="BD352" s="147">
        <f>IF(AZ352=4,G352,0)</f>
        <v>0</v>
      </c>
      <c r="BE352" s="147">
        <f>IF(AZ352=5,G352,0)</f>
        <v>0</v>
      </c>
      <c r="CZ352" s="147">
        <v>0.00067</v>
      </c>
    </row>
    <row r="353" spans="1:15" ht="12.75">
      <c r="A353" s="176"/>
      <c r="B353" s="177"/>
      <c r="C353" s="219" t="s">
        <v>660</v>
      </c>
      <c r="D353" s="220"/>
      <c r="E353" s="179">
        <v>0</v>
      </c>
      <c r="F353" s="180"/>
      <c r="G353" s="181"/>
      <c r="M353" s="178" t="s">
        <v>660</v>
      </c>
      <c r="O353" s="169"/>
    </row>
    <row r="354" spans="1:15" ht="12.75">
      <c r="A354" s="176"/>
      <c r="B354" s="177"/>
      <c r="C354" s="219" t="s">
        <v>661</v>
      </c>
      <c r="D354" s="220"/>
      <c r="E354" s="179">
        <v>1</v>
      </c>
      <c r="F354" s="180"/>
      <c r="G354" s="181"/>
      <c r="M354" s="178" t="s">
        <v>661</v>
      </c>
      <c r="O354" s="169"/>
    </row>
    <row r="355" spans="1:104" ht="12.75">
      <c r="A355" s="170">
        <v>61</v>
      </c>
      <c r="B355" s="171" t="s">
        <v>662</v>
      </c>
      <c r="C355" s="172" t="s">
        <v>663</v>
      </c>
      <c r="D355" s="173" t="s">
        <v>333</v>
      </c>
      <c r="E355" s="174">
        <v>1</v>
      </c>
      <c r="F355" s="174">
        <v>0</v>
      </c>
      <c r="G355" s="175">
        <f>E355*F355</f>
        <v>0</v>
      </c>
      <c r="O355" s="169">
        <v>2</v>
      </c>
      <c r="AA355" s="147">
        <v>1</v>
      </c>
      <c r="AB355" s="147">
        <v>1</v>
      </c>
      <c r="AC355" s="147">
        <v>1</v>
      </c>
      <c r="AZ355" s="147">
        <v>1</v>
      </c>
      <c r="BA355" s="147">
        <f>IF(AZ355=1,G355,0)</f>
        <v>0</v>
      </c>
      <c r="BB355" s="147">
        <f>IF(AZ355=2,G355,0)</f>
        <v>0</v>
      </c>
      <c r="BC355" s="147">
        <f>IF(AZ355=3,G355,0)</f>
        <v>0</v>
      </c>
      <c r="BD355" s="147">
        <f>IF(AZ355=4,G355,0)</f>
        <v>0</v>
      </c>
      <c r="BE355" s="147">
        <f>IF(AZ355=5,G355,0)</f>
        <v>0</v>
      </c>
      <c r="CZ355" s="147">
        <v>0.00067</v>
      </c>
    </row>
    <row r="356" spans="1:15" ht="12.75">
      <c r="A356" s="176"/>
      <c r="B356" s="177"/>
      <c r="C356" s="219" t="s">
        <v>660</v>
      </c>
      <c r="D356" s="220"/>
      <c r="E356" s="179">
        <v>0</v>
      </c>
      <c r="F356" s="180"/>
      <c r="G356" s="181"/>
      <c r="M356" s="178" t="s">
        <v>660</v>
      </c>
      <c r="O356" s="169"/>
    </row>
    <row r="357" spans="1:15" ht="12.75">
      <c r="A357" s="176"/>
      <c r="B357" s="177"/>
      <c r="C357" s="219" t="s">
        <v>664</v>
      </c>
      <c r="D357" s="220"/>
      <c r="E357" s="179">
        <v>1</v>
      </c>
      <c r="F357" s="180"/>
      <c r="G357" s="181"/>
      <c r="M357" s="178" t="s">
        <v>664</v>
      </c>
      <c r="O357" s="169"/>
    </row>
    <row r="358" spans="1:104" ht="12.75">
      <c r="A358" s="170">
        <v>62</v>
      </c>
      <c r="B358" s="171" t="s">
        <v>665</v>
      </c>
      <c r="C358" s="172" t="s">
        <v>666</v>
      </c>
      <c r="D358" s="173" t="s">
        <v>333</v>
      </c>
      <c r="E358" s="174">
        <v>138</v>
      </c>
      <c r="F358" s="174">
        <v>0</v>
      </c>
      <c r="G358" s="175">
        <f>E358*F358</f>
        <v>0</v>
      </c>
      <c r="O358" s="169">
        <v>2</v>
      </c>
      <c r="AA358" s="147">
        <v>1</v>
      </c>
      <c r="AB358" s="147">
        <v>1</v>
      </c>
      <c r="AC358" s="147">
        <v>1</v>
      </c>
      <c r="AZ358" s="147">
        <v>1</v>
      </c>
      <c r="BA358" s="147">
        <f>IF(AZ358=1,G358,0)</f>
        <v>0</v>
      </c>
      <c r="BB358" s="147">
        <f>IF(AZ358=2,G358,0)</f>
        <v>0</v>
      </c>
      <c r="BC358" s="147">
        <f>IF(AZ358=3,G358,0)</f>
        <v>0</v>
      </c>
      <c r="BD358" s="147">
        <f>IF(AZ358=4,G358,0)</f>
        <v>0</v>
      </c>
      <c r="BE358" s="147">
        <f>IF(AZ358=5,G358,0)</f>
        <v>0</v>
      </c>
      <c r="CZ358" s="147">
        <v>0.00049</v>
      </c>
    </row>
    <row r="359" spans="1:15" ht="12.75">
      <c r="A359" s="176"/>
      <c r="B359" s="177"/>
      <c r="C359" s="219" t="s">
        <v>334</v>
      </c>
      <c r="D359" s="220"/>
      <c r="E359" s="179">
        <v>0</v>
      </c>
      <c r="F359" s="180"/>
      <c r="G359" s="181"/>
      <c r="M359" s="178" t="s">
        <v>334</v>
      </c>
      <c r="O359" s="169"/>
    </row>
    <row r="360" spans="1:15" ht="12.75">
      <c r="A360" s="176"/>
      <c r="B360" s="177"/>
      <c r="C360" s="219" t="s">
        <v>335</v>
      </c>
      <c r="D360" s="220"/>
      <c r="E360" s="179">
        <v>8</v>
      </c>
      <c r="F360" s="180"/>
      <c r="G360" s="181"/>
      <c r="M360" s="178" t="s">
        <v>335</v>
      </c>
      <c r="O360" s="169"/>
    </row>
    <row r="361" spans="1:15" ht="12.75">
      <c r="A361" s="176"/>
      <c r="B361" s="177"/>
      <c r="C361" s="219" t="s">
        <v>336</v>
      </c>
      <c r="D361" s="220"/>
      <c r="E361" s="179">
        <v>130</v>
      </c>
      <c r="F361" s="180"/>
      <c r="G361" s="181"/>
      <c r="M361" s="178" t="s">
        <v>336</v>
      </c>
      <c r="O361" s="169"/>
    </row>
    <row r="362" spans="1:104" ht="12.75">
      <c r="A362" s="170">
        <v>63</v>
      </c>
      <c r="B362" s="171" t="s">
        <v>667</v>
      </c>
      <c r="C362" s="172" t="s">
        <v>49</v>
      </c>
      <c r="D362" s="173" t="s">
        <v>386</v>
      </c>
      <c r="E362" s="174">
        <v>2.64</v>
      </c>
      <c r="F362" s="174">
        <v>0</v>
      </c>
      <c r="G362" s="175">
        <f>E362*F362</f>
        <v>0</v>
      </c>
      <c r="O362" s="169">
        <v>2</v>
      </c>
      <c r="AA362" s="147">
        <v>1</v>
      </c>
      <c r="AB362" s="147">
        <v>1</v>
      </c>
      <c r="AC362" s="147">
        <v>1</v>
      </c>
      <c r="AZ362" s="147">
        <v>1</v>
      </c>
      <c r="BA362" s="147">
        <f>IF(AZ362=1,G362,0)</f>
        <v>0</v>
      </c>
      <c r="BB362" s="147">
        <f>IF(AZ362=2,G362,0)</f>
        <v>0</v>
      </c>
      <c r="BC362" s="147">
        <f>IF(AZ362=3,G362,0)</f>
        <v>0</v>
      </c>
      <c r="BD362" s="147">
        <f>IF(AZ362=4,G362,0)</f>
        <v>0</v>
      </c>
      <c r="BE362" s="147">
        <f>IF(AZ362=5,G362,0)</f>
        <v>0</v>
      </c>
      <c r="CZ362" s="147">
        <v>0.00043</v>
      </c>
    </row>
    <row r="363" spans="1:15" ht="12.75">
      <c r="A363" s="176"/>
      <c r="B363" s="177"/>
      <c r="C363" s="219" t="s">
        <v>668</v>
      </c>
      <c r="D363" s="220"/>
      <c r="E363" s="179">
        <v>2.64</v>
      </c>
      <c r="F363" s="180"/>
      <c r="G363" s="181"/>
      <c r="M363" s="178" t="s">
        <v>668</v>
      </c>
      <c r="O363" s="169"/>
    </row>
    <row r="364" spans="1:104" ht="12.75">
      <c r="A364" s="170">
        <v>64</v>
      </c>
      <c r="B364" s="171" t="s">
        <v>669</v>
      </c>
      <c r="C364" s="172" t="s">
        <v>670</v>
      </c>
      <c r="D364" s="173" t="s">
        <v>343</v>
      </c>
      <c r="E364" s="174">
        <v>400.04</v>
      </c>
      <c r="F364" s="174">
        <v>0</v>
      </c>
      <c r="G364" s="175">
        <f>E364*F364</f>
        <v>0</v>
      </c>
      <c r="O364" s="169">
        <v>2</v>
      </c>
      <c r="AA364" s="147">
        <v>1</v>
      </c>
      <c r="AB364" s="147">
        <v>1</v>
      </c>
      <c r="AC364" s="147">
        <v>1</v>
      </c>
      <c r="AZ364" s="147">
        <v>1</v>
      </c>
      <c r="BA364" s="147">
        <f>IF(AZ364=1,G364,0)</f>
        <v>0</v>
      </c>
      <c r="BB364" s="147">
        <f>IF(AZ364=2,G364,0)</f>
        <v>0</v>
      </c>
      <c r="BC364" s="147">
        <f>IF(AZ364=3,G364,0)</f>
        <v>0</v>
      </c>
      <c r="BD364" s="147">
        <f>IF(AZ364=4,G364,0)</f>
        <v>0</v>
      </c>
      <c r="BE364" s="147">
        <f>IF(AZ364=5,G364,0)</f>
        <v>0</v>
      </c>
      <c r="CZ364" s="147">
        <v>0</v>
      </c>
    </row>
    <row r="365" spans="1:15" ht="12.75">
      <c r="A365" s="176"/>
      <c r="B365" s="177"/>
      <c r="C365" s="219" t="s">
        <v>671</v>
      </c>
      <c r="D365" s="220"/>
      <c r="E365" s="179">
        <v>0</v>
      </c>
      <c r="F365" s="180"/>
      <c r="G365" s="181"/>
      <c r="M365" s="178" t="s">
        <v>671</v>
      </c>
      <c r="O365" s="169"/>
    </row>
    <row r="366" spans="1:15" ht="22.5">
      <c r="A366" s="176"/>
      <c r="B366" s="177"/>
      <c r="C366" s="219" t="s">
        <v>672</v>
      </c>
      <c r="D366" s="220"/>
      <c r="E366" s="179">
        <v>2.474</v>
      </c>
      <c r="F366" s="180"/>
      <c r="G366" s="181"/>
      <c r="M366" s="178" t="s">
        <v>672</v>
      </c>
      <c r="O366" s="169"/>
    </row>
    <row r="367" spans="1:15" ht="22.5">
      <c r="A367" s="176"/>
      <c r="B367" s="177"/>
      <c r="C367" s="219" t="s">
        <v>673</v>
      </c>
      <c r="D367" s="220"/>
      <c r="E367" s="179">
        <v>37.298</v>
      </c>
      <c r="F367" s="180"/>
      <c r="G367" s="181"/>
      <c r="M367" s="178" t="s">
        <v>673</v>
      </c>
      <c r="O367" s="169"/>
    </row>
    <row r="368" spans="1:15" ht="22.5">
      <c r="A368" s="176"/>
      <c r="B368" s="177"/>
      <c r="C368" s="219" t="s">
        <v>674</v>
      </c>
      <c r="D368" s="220"/>
      <c r="E368" s="179">
        <v>2.474</v>
      </c>
      <c r="F368" s="180"/>
      <c r="G368" s="181"/>
      <c r="M368" s="178" t="s">
        <v>674</v>
      </c>
      <c r="O368" s="169"/>
    </row>
    <row r="369" spans="1:15" ht="22.5">
      <c r="A369" s="176"/>
      <c r="B369" s="177"/>
      <c r="C369" s="219" t="s">
        <v>675</v>
      </c>
      <c r="D369" s="220"/>
      <c r="E369" s="179">
        <v>34.506</v>
      </c>
      <c r="F369" s="180"/>
      <c r="G369" s="181"/>
      <c r="M369" s="178" t="s">
        <v>675</v>
      </c>
      <c r="O369" s="169"/>
    </row>
    <row r="370" spans="1:15" ht="12.75">
      <c r="A370" s="176"/>
      <c r="B370" s="177"/>
      <c r="C370" s="219" t="s">
        <v>676</v>
      </c>
      <c r="D370" s="220"/>
      <c r="E370" s="179">
        <v>33.33</v>
      </c>
      <c r="F370" s="180"/>
      <c r="G370" s="181"/>
      <c r="M370" s="178" t="s">
        <v>676</v>
      </c>
      <c r="O370" s="169"/>
    </row>
    <row r="371" spans="1:15" ht="12.75">
      <c r="A371" s="176"/>
      <c r="B371" s="177"/>
      <c r="C371" s="219" t="s">
        <v>677</v>
      </c>
      <c r="D371" s="220"/>
      <c r="E371" s="179">
        <v>3.054</v>
      </c>
      <c r="F371" s="180"/>
      <c r="G371" s="181"/>
      <c r="M371" s="178" t="s">
        <v>677</v>
      </c>
      <c r="O371" s="169"/>
    </row>
    <row r="372" spans="1:15" ht="12.75">
      <c r="A372" s="176"/>
      <c r="B372" s="177"/>
      <c r="C372" s="219" t="s">
        <v>678</v>
      </c>
      <c r="D372" s="220"/>
      <c r="E372" s="179">
        <v>5.184</v>
      </c>
      <c r="F372" s="180"/>
      <c r="G372" s="181"/>
      <c r="M372" s="178" t="s">
        <v>678</v>
      </c>
      <c r="O372" s="169"/>
    </row>
    <row r="373" spans="1:15" ht="12.75">
      <c r="A373" s="176"/>
      <c r="B373" s="177"/>
      <c r="C373" s="219" t="s">
        <v>679</v>
      </c>
      <c r="D373" s="220"/>
      <c r="E373" s="179">
        <v>0.86</v>
      </c>
      <c r="F373" s="180"/>
      <c r="G373" s="181"/>
      <c r="M373" s="178" t="s">
        <v>679</v>
      </c>
      <c r="O373" s="169"/>
    </row>
    <row r="374" spans="1:15" ht="12.75">
      <c r="A374" s="176"/>
      <c r="B374" s="177"/>
      <c r="C374" s="219" t="s">
        <v>680</v>
      </c>
      <c r="D374" s="220"/>
      <c r="E374" s="179">
        <v>47.52</v>
      </c>
      <c r="F374" s="180"/>
      <c r="G374" s="181"/>
      <c r="M374" s="178" t="s">
        <v>680</v>
      </c>
      <c r="O374" s="169"/>
    </row>
    <row r="375" spans="1:15" ht="12.75">
      <c r="A375" s="176"/>
      <c r="B375" s="177"/>
      <c r="C375" s="219" t="s">
        <v>681</v>
      </c>
      <c r="D375" s="220"/>
      <c r="E375" s="179">
        <v>10.56</v>
      </c>
      <c r="F375" s="180"/>
      <c r="G375" s="181"/>
      <c r="M375" s="178" t="s">
        <v>681</v>
      </c>
      <c r="O375" s="169"/>
    </row>
    <row r="376" spans="1:15" ht="22.5">
      <c r="A376" s="176"/>
      <c r="B376" s="177"/>
      <c r="C376" s="219" t="s">
        <v>682</v>
      </c>
      <c r="D376" s="220"/>
      <c r="E376" s="179">
        <v>23.427</v>
      </c>
      <c r="F376" s="180"/>
      <c r="G376" s="181"/>
      <c r="M376" s="178" t="s">
        <v>682</v>
      </c>
      <c r="O376" s="169"/>
    </row>
    <row r="377" spans="1:15" ht="22.5">
      <c r="A377" s="176"/>
      <c r="B377" s="177"/>
      <c r="C377" s="219" t="s">
        <v>683</v>
      </c>
      <c r="D377" s="220"/>
      <c r="E377" s="179">
        <v>11.7135</v>
      </c>
      <c r="F377" s="180"/>
      <c r="G377" s="181"/>
      <c r="M377" s="178" t="s">
        <v>683</v>
      </c>
      <c r="O377" s="169"/>
    </row>
    <row r="378" spans="1:15" ht="22.5">
      <c r="A378" s="176"/>
      <c r="B378" s="177"/>
      <c r="C378" s="219" t="s">
        <v>684</v>
      </c>
      <c r="D378" s="220"/>
      <c r="E378" s="179">
        <v>15.618</v>
      </c>
      <c r="F378" s="180"/>
      <c r="G378" s="181"/>
      <c r="M378" s="178" t="s">
        <v>684</v>
      </c>
      <c r="O378" s="169"/>
    </row>
    <row r="379" spans="1:15" ht="12.75">
      <c r="A379" s="176"/>
      <c r="B379" s="177"/>
      <c r="C379" s="219" t="s">
        <v>685</v>
      </c>
      <c r="D379" s="220"/>
      <c r="E379" s="179">
        <v>2.704</v>
      </c>
      <c r="F379" s="180"/>
      <c r="G379" s="181"/>
      <c r="M379" s="178" t="s">
        <v>685</v>
      </c>
      <c r="O379" s="169"/>
    </row>
    <row r="380" spans="1:15" ht="22.5">
      <c r="A380" s="176"/>
      <c r="B380" s="177"/>
      <c r="C380" s="219" t="s">
        <v>686</v>
      </c>
      <c r="D380" s="220"/>
      <c r="E380" s="179">
        <v>47.19</v>
      </c>
      <c r="F380" s="180"/>
      <c r="G380" s="181"/>
      <c r="M380" s="178" t="s">
        <v>686</v>
      </c>
      <c r="O380" s="169"/>
    </row>
    <row r="381" spans="1:15" ht="22.5">
      <c r="A381" s="176"/>
      <c r="B381" s="177"/>
      <c r="C381" s="219" t="s">
        <v>687</v>
      </c>
      <c r="D381" s="220"/>
      <c r="E381" s="179">
        <v>7.809</v>
      </c>
      <c r="F381" s="180"/>
      <c r="G381" s="181"/>
      <c r="M381" s="178" t="s">
        <v>687</v>
      </c>
      <c r="O381" s="169"/>
    </row>
    <row r="382" spans="1:15" ht="12.75">
      <c r="A382" s="176"/>
      <c r="B382" s="177"/>
      <c r="C382" s="219" t="s">
        <v>688</v>
      </c>
      <c r="D382" s="220"/>
      <c r="E382" s="179">
        <v>2.832</v>
      </c>
      <c r="F382" s="180"/>
      <c r="G382" s="181"/>
      <c r="M382" s="178" t="s">
        <v>688</v>
      </c>
      <c r="O382" s="169"/>
    </row>
    <row r="383" spans="1:15" ht="22.5">
      <c r="A383" s="176"/>
      <c r="B383" s="177"/>
      <c r="C383" s="219" t="s">
        <v>689</v>
      </c>
      <c r="D383" s="220"/>
      <c r="E383" s="179">
        <v>38.61</v>
      </c>
      <c r="F383" s="180"/>
      <c r="G383" s="181"/>
      <c r="M383" s="178" t="s">
        <v>689</v>
      </c>
      <c r="O383" s="169"/>
    </row>
    <row r="384" spans="1:15" ht="12.75">
      <c r="A384" s="176"/>
      <c r="B384" s="177"/>
      <c r="C384" s="219" t="s">
        <v>690</v>
      </c>
      <c r="D384" s="220"/>
      <c r="E384" s="179">
        <v>2.94</v>
      </c>
      <c r="F384" s="180"/>
      <c r="G384" s="181"/>
      <c r="M384" s="178" t="s">
        <v>690</v>
      </c>
      <c r="O384" s="169"/>
    </row>
    <row r="385" spans="1:15" ht="22.5">
      <c r="A385" s="176"/>
      <c r="B385" s="177"/>
      <c r="C385" s="219" t="s">
        <v>691</v>
      </c>
      <c r="D385" s="220"/>
      <c r="E385" s="179">
        <v>14.8005</v>
      </c>
      <c r="F385" s="180"/>
      <c r="G385" s="181"/>
      <c r="M385" s="178" t="s">
        <v>691</v>
      </c>
      <c r="O385" s="169"/>
    </row>
    <row r="386" spans="1:15" ht="12.75">
      <c r="A386" s="176"/>
      <c r="B386" s="177"/>
      <c r="C386" s="219" t="s">
        <v>692</v>
      </c>
      <c r="D386" s="220"/>
      <c r="E386" s="179">
        <v>11.072</v>
      </c>
      <c r="F386" s="180"/>
      <c r="G386" s="181"/>
      <c r="M386" s="178" t="s">
        <v>692</v>
      </c>
      <c r="O386" s="169"/>
    </row>
    <row r="387" spans="1:15" ht="12.75">
      <c r="A387" s="176"/>
      <c r="B387" s="177"/>
      <c r="C387" s="219" t="s">
        <v>693</v>
      </c>
      <c r="D387" s="220"/>
      <c r="E387" s="179">
        <v>4.243</v>
      </c>
      <c r="F387" s="180"/>
      <c r="G387" s="181"/>
      <c r="M387" s="178" t="s">
        <v>693</v>
      </c>
      <c r="O387" s="169"/>
    </row>
    <row r="388" spans="1:15" ht="12.75">
      <c r="A388" s="176"/>
      <c r="B388" s="177"/>
      <c r="C388" s="219" t="s">
        <v>694</v>
      </c>
      <c r="D388" s="220"/>
      <c r="E388" s="179">
        <v>3.193</v>
      </c>
      <c r="F388" s="180"/>
      <c r="G388" s="181"/>
      <c r="M388" s="178" t="s">
        <v>694</v>
      </c>
      <c r="O388" s="169"/>
    </row>
    <row r="389" spans="1:15" ht="12.75">
      <c r="A389" s="176"/>
      <c r="B389" s="177"/>
      <c r="C389" s="219" t="s">
        <v>695</v>
      </c>
      <c r="D389" s="220"/>
      <c r="E389" s="179">
        <v>5.63</v>
      </c>
      <c r="F389" s="180"/>
      <c r="G389" s="181"/>
      <c r="M389" s="178" t="s">
        <v>695</v>
      </c>
      <c r="O389" s="169"/>
    </row>
    <row r="390" spans="1:15" ht="12.75">
      <c r="A390" s="176"/>
      <c r="B390" s="177"/>
      <c r="C390" s="219" t="s">
        <v>696</v>
      </c>
      <c r="D390" s="220"/>
      <c r="E390" s="179">
        <v>4.944</v>
      </c>
      <c r="F390" s="180"/>
      <c r="G390" s="181"/>
      <c r="M390" s="178" t="s">
        <v>696</v>
      </c>
      <c r="O390" s="169"/>
    </row>
    <row r="391" spans="1:15" ht="12.75">
      <c r="A391" s="176"/>
      <c r="B391" s="177"/>
      <c r="C391" s="219" t="s">
        <v>697</v>
      </c>
      <c r="D391" s="220"/>
      <c r="E391" s="179">
        <v>9.009</v>
      </c>
      <c r="F391" s="180"/>
      <c r="G391" s="181"/>
      <c r="M391" s="178" t="s">
        <v>697</v>
      </c>
      <c r="O391" s="169"/>
    </row>
    <row r="392" spans="1:15" ht="12.75">
      <c r="A392" s="176"/>
      <c r="B392" s="177"/>
      <c r="C392" s="219" t="s">
        <v>376</v>
      </c>
      <c r="D392" s="220"/>
      <c r="E392" s="179">
        <v>4.106</v>
      </c>
      <c r="F392" s="180"/>
      <c r="G392" s="181"/>
      <c r="M392" s="178" t="s">
        <v>376</v>
      </c>
      <c r="O392" s="169"/>
    </row>
    <row r="393" spans="1:15" ht="12.75">
      <c r="A393" s="176"/>
      <c r="B393" s="177"/>
      <c r="C393" s="219" t="s">
        <v>377</v>
      </c>
      <c r="D393" s="220"/>
      <c r="E393" s="179">
        <v>1.614</v>
      </c>
      <c r="F393" s="180"/>
      <c r="G393" s="181"/>
      <c r="M393" s="178" t="s">
        <v>377</v>
      </c>
      <c r="O393" s="169"/>
    </row>
    <row r="394" spans="1:15" ht="12.75">
      <c r="A394" s="176"/>
      <c r="B394" s="177"/>
      <c r="C394" s="219" t="s">
        <v>378</v>
      </c>
      <c r="D394" s="220"/>
      <c r="E394" s="179">
        <v>0</v>
      </c>
      <c r="F394" s="180"/>
      <c r="G394" s="181"/>
      <c r="M394" s="178" t="s">
        <v>378</v>
      </c>
      <c r="O394" s="169"/>
    </row>
    <row r="395" spans="1:15" ht="12.75">
      <c r="A395" s="176"/>
      <c r="B395" s="177"/>
      <c r="C395" s="219" t="s">
        <v>379</v>
      </c>
      <c r="D395" s="220"/>
      <c r="E395" s="179">
        <v>1.275</v>
      </c>
      <c r="F395" s="180"/>
      <c r="G395" s="181"/>
      <c r="M395" s="178" t="s">
        <v>379</v>
      </c>
      <c r="O395" s="169"/>
    </row>
    <row r="396" spans="1:15" ht="12.75">
      <c r="A396" s="176"/>
      <c r="B396" s="177"/>
      <c r="C396" s="219" t="s">
        <v>380</v>
      </c>
      <c r="D396" s="220"/>
      <c r="E396" s="179">
        <v>1.645</v>
      </c>
      <c r="F396" s="180"/>
      <c r="G396" s="181"/>
      <c r="M396" s="178" t="s">
        <v>380</v>
      </c>
      <c r="O396" s="169"/>
    </row>
    <row r="397" spans="1:15" ht="12.75">
      <c r="A397" s="176"/>
      <c r="B397" s="177"/>
      <c r="C397" s="219" t="s">
        <v>381</v>
      </c>
      <c r="D397" s="220"/>
      <c r="E397" s="179">
        <v>0.77</v>
      </c>
      <c r="F397" s="180"/>
      <c r="G397" s="181"/>
      <c r="M397" s="178" t="s">
        <v>381</v>
      </c>
      <c r="O397" s="169"/>
    </row>
    <row r="398" spans="1:15" ht="12.75">
      <c r="A398" s="176"/>
      <c r="B398" s="177"/>
      <c r="C398" s="219" t="s">
        <v>382</v>
      </c>
      <c r="D398" s="220"/>
      <c r="E398" s="179">
        <v>1.16</v>
      </c>
      <c r="F398" s="180"/>
      <c r="G398" s="181"/>
      <c r="M398" s="178" t="s">
        <v>382</v>
      </c>
      <c r="O398" s="169"/>
    </row>
    <row r="399" spans="1:15" ht="12.75">
      <c r="A399" s="176"/>
      <c r="B399" s="177"/>
      <c r="C399" s="219" t="s">
        <v>698</v>
      </c>
      <c r="D399" s="220"/>
      <c r="E399" s="179">
        <v>3.01</v>
      </c>
      <c r="F399" s="180"/>
      <c r="G399" s="181"/>
      <c r="M399" s="178" t="s">
        <v>698</v>
      </c>
      <c r="O399" s="169"/>
    </row>
    <row r="400" spans="1:15" ht="12.75">
      <c r="A400" s="176"/>
      <c r="B400" s="177"/>
      <c r="C400" s="219" t="s">
        <v>699</v>
      </c>
      <c r="D400" s="220"/>
      <c r="E400" s="179">
        <v>3.465</v>
      </c>
      <c r="F400" s="180"/>
      <c r="G400" s="181"/>
      <c r="M400" s="178" t="s">
        <v>699</v>
      </c>
      <c r="O400" s="169"/>
    </row>
    <row r="401" spans="1:104" ht="12.75">
      <c r="A401" s="170">
        <v>65</v>
      </c>
      <c r="B401" s="171" t="s">
        <v>700</v>
      </c>
      <c r="C401" s="172" t="s">
        <v>701</v>
      </c>
      <c r="D401" s="173" t="s">
        <v>343</v>
      </c>
      <c r="E401" s="174">
        <v>19.542</v>
      </c>
      <c r="F401" s="174">
        <v>0</v>
      </c>
      <c r="G401" s="175">
        <f>E401*F401</f>
        <v>0</v>
      </c>
      <c r="O401" s="169">
        <v>2</v>
      </c>
      <c r="AA401" s="147">
        <v>1</v>
      </c>
      <c r="AB401" s="147">
        <v>1</v>
      </c>
      <c r="AC401" s="147">
        <v>1</v>
      </c>
      <c r="AZ401" s="147">
        <v>1</v>
      </c>
      <c r="BA401" s="147">
        <f>IF(AZ401=1,G401,0)</f>
        <v>0</v>
      </c>
      <c r="BB401" s="147">
        <f>IF(AZ401=2,G401,0)</f>
        <v>0</v>
      </c>
      <c r="BC401" s="147">
        <f>IF(AZ401=3,G401,0)</f>
        <v>0</v>
      </c>
      <c r="BD401" s="147">
        <f>IF(AZ401=4,G401,0)</f>
        <v>0</v>
      </c>
      <c r="BE401" s="147">
        <f>IF(AZ401=5,G401,0)</f>
        <v>0</v>
      </c>
      <c r="CZ401" s="147">
        <v>0</v>
      </c>
    </row>
    <row r="402" spans="1:15" ht="12.75">
      <c r="A402" s="176"/>
      <c r="B402" s="177"/>
      <c r="C402" s="219" t="s">
        <v>702</v>
      </c>
      <c r="D402" s="220"/>
      <c r="E402" s="179">
        <v>0</v>
      </c>
      <c r="F402" s="180"/>
      <c r="G402" s="181"/>
      <c r="M402" s="178" t="s">
        <v>702</v>
      </c>
      <c r="O402" s="169"/>
    </row>
    <row r="403" spans="1:15" ht="22.5">
      <c r="A403" s="176"/>
      <c r="B403" s="177"/>
      <c r="C403" s="219" t="s">
        <v>703</v>
      </c>
      <c r="D403" s="220"/>
      <c r="E403" s="179">
        <v>2.283</v>
      </c>
      <c r="F403" s="180"/>
      <c r="G403" s="181"/>
      <c r="M403" s="178" t="s">
        <v>703</v>
      </c>
      <c r="O403" s="169"/>
    </row>
    <row r="404" spans="1:15" ht="12.75">
      <c r="A404" s="176"/>
      <c r="B404" s="177"/>
      <c r="C404" s="219" t="s">
        <v>704</v>
      </c>
      <c r="D404" s="220"/>
      <c r="E404" s="179">
        <v>5.732</v>
      </c>
      <c r="F404" s="180"/>
      <c r="G404" s="181"/>
      <c r="M404" s="178" t="s">
        <v>704</v>
      </c>
      <c r="O404" s="169"/>
    </row>
    <row r="405" spans="1:15" ht="12.75">
      <c r="A405" s="176"/>
      <c r="B405" s="177"/>
      <c r="C405" s="219" t="s">
        <v>705</v>
      </c>
      <c r="D405" s="220"/>
      <c r="E405" s="179">
        <v>11.007</v>
      </c>
      <c r="F405" s="180"/>
      <c r="G405" s="181"/>
      <c r="M405" s="178" t="s">
        <v>705</v>
      </c>
      <c r="O405" s="169"/>
    </row>
    <row r="406" spans="1:15" ht="12.75">
      <c r="A406" s="176"/>
      <c r="B406" s="177"/>
      <c r="C406" s="219" t="s">
        <v>706</v>
      </c>
      <c r="D406" s="220"/>
      <c r="E406" s="179">
        <v>0.52</v>
      </c>
      <c r="F406" s="180"/>
      <c r="G406" s="181"/>
      <c r="M406" s="178" t="s">
        <v>706</v>
      </c>
      <c r="O406" s="169"/>
    </row>
    <row r="407" spans="1:104" ht="12.75">
      <c r="A407" s="170">
        <v>66</v>
      </c>
      <c r="B407" s="171" t="s">
        <v>707</v>
      </c>
      <c r="C407" s="172" t="s">
        <v>708</v>
      </c>
      <c r="D407" s="173" t="s">
        <v>319</v>
      </c>
      <c r="E407" s="174">
        <v>35.8225</v>
      </c>
      <c r="F407" s="174">
        <v>0</v>
      </c>
      <c r="G407" s="175">
        <f>E407*F407</f>
        <v>0</v>
      </c>
      <c r="O407" s="169">
        <v>2</v>
      </c>
      <c r="AA407" s="147">
        <v>1</v>
      </c>
      <c r="AB407" s="147">
        <v>1</v>
      </c>
      <c r="AC407" s="147">
        <v>1</v>
      </c>
      <c r="AZ407" s="147">
        <v>1</v>
      </c>
      <c r="BA407" s="147">
        <f>IF(AZ407=1,G407,0)</f>
        <v>0</v>
      </c>
      <c r="BB407" s="147">
        <f>IF(AZ407=2,G407,0)</f>
        <v>0</v>
      </c>
      <c r="BC407" s="147">
        <f>IF(AZ407=3,G407,0)</f>
        <v>0</v>
      </c>
      <c r="BD407" s="147">
        <f>IF(AZ407=4,G407,0)</f>
        <v>0</v>
      </c>
      <c r="BE407" s="147">
        <f>IF(AZ407=5,G407,0)</f>
        <v>0</v>
      </c>
      <c r="CZ407" s="147">
        <v>0</v>
      </c>
    </row>
    <row r="408" spans="1:15" ht="12.75">
      <c r="A408" s="176"/>
      <c r="B408" s="177"/>
      <c r="C408" s="219" t="s">
        <v>709</v>
      </c>
      <c r="D408" s="220"/>
      <c r="E408" s="179">
        <v>35.8225</v>
      </c>
      <c r="F408" s="180"/>
      <c r="G408" s="181"/>
      <c r="M408" s="178" t="s">
        <v>709</v>
      </c>
      <c r="O408" s="169"/>
    </row>
    <row r="409" spans="1:104" ht="12.75">
      <c r="A409" s="170">
        <v>67</v>
      </c>
      <c r="B409" s="171" t="s">
        <v>710</v>
      </c>
      <c r="C409" s="172" t="s">
        <v>711</v>
      </c>
      <c r="D409" s="173" t="s">
        <v>319</v>
      </c>
      <c r="E409" s="174">
        <v>17.9112</v>
      </c>
      <c r="F409" s="174">
        <v>0</v>
      </c>
      <c r="G409" s="175">
        <f>E409*F409</f>
        <v>0</v>
      </c>
      <c r="O409" s="169">
        <v>2</v>
      </c>
      <c r="AA409" s="147">
        <v>1</v>
      </c>
      <c r="AB409" s="147">
        <v>1</v>
      </c>
      <c r="AC409" s="147">
        <v>1</v>
      </c>
      <c r="AZ409" s="147">
        <v>1</v>
      </c>
      <c r="BA409" s="147">
        <f>IF(AZ409=1,G409,0)</f>
        <v>0</v>
      </c>
      <c r="BB409" s="147">
        <f>IF(AZ409=2,G409,0)</f>
        <v>0</v>
      </c>
      <c r="BC409" s="147">
        <f>IF(AZ409=3,G409,0)</f>
        <v>0</v>
      </c>
      <c r="BD409" s="147">
        <f>IF(AZ409=4,G409,0)</f>
        <v>0</v>
      </c>
      <c r="BE409" s="147">
        <f>IF(AZ409=5,G409,0)</f>
        <v>0</v>
      </c>
      <c r="CZ409" s="147">
        <v>0</v>
      </c>
    </row>
    <row r="410" spans="1:15" ht="12.75">
      <c r="A410" s="176"/>
      <c r="B410" s="177"/>
      <c r="C410" s="219" t="s">
        <v>712</v>
      </c>
      <c r="D410" s="220"/>
      <c r="E410" s="179">
        <v>17.9112</v>
      </c>
      <c r="F410" s="180"/>
      <c r="G410" s="181"/>
      <c r="M410" s="178" t="s">
        <v>712</v>
      </c>
      <c r="O410" s="169"/>
    </row>
    <row r="411" spans="1:104" ht="12.75">
      <c r="A411" s="170">
        <v>68</v>
      </c>
      <c r="B411" s="171" t="s">
        <v>713</v>
      </c>
      <c r="C411" s="172" t="s">
        <v>714</v>
      </c>
      <c r="D411" s="173" t="s">
        <v>319</v>
      </c>
      <c r="E411" s="174">
        <v>53.7337</v>
      </c>
      <c r="F411" s="174">
        <v>0</v>
      </c>
      <c r="G411" s="175">
        <f>E411*F411</f>
        <v>0</v>
      </c>
      <c r="O411" s="169">
        <v>2</v>
      </c>
      <c r="AA411" s="147">
        <v>1</v>
      </c>
      <c r="AB411" s="147">
        <v>1</v>
      </c>
      <c r="AC411" s="147">
        <v>1</v>
      </c>
      <c r="AZ411" s="147">
        <v>1</v>
      </c>
      <c r="BA411" s="147">
        <f>IF(AZ411=1,G411,0)</f>
        <v>0</v>
      </c>
      <c r="BB411" s="147">
        <f>IF(AZ411=2,G411,0)</f>
        <v>0</v>
      </c>
      <c r="BC411" s="147">
        <f>IF(AZ411=3,G411,0)</f>
        <v>0</v>
      </c>
      <c r="BD411" s="147">
        <f>IF(AZ411=4,G411,0)</f>
        <v>0</v>
      </c>
      <c r="BE411" s="147">
        <f>IF(AZ411=5,G411,0)</f>
        <v>0</v>
      </c>
      <c r="CZ411" s="147">
        <v>0</v>
      </c>
    </row>
    <row r="412" spans="1:15" ht="12.75">
      <c r="A412" s="176"/>
      <c r="B412" s="177"/>
      <c r="C412" s="219" t="s">
        <v>715</v>
      </c>
      <c r="D412" s="220"/>
      <c r="E412" s="179">
        <v>53.7337</v>
      </c>
      <c r="F412" s="180"/>
      <c r="G412" s="181"/>
      <c r="M412" s="178" t="s">
        <v>715</v>
      </c>
      <c r="O412" s="169"/>
    </row>
    <row r="413" spans="1:104" ht="12.75">
      <c r="A413" s="170">
        <v>69</v>
      </c>
      <c r="B413" s="171" t="s">
        <v>716</v>
      </c>
      <c r="C413" s="172" t="s">
        <v>717</v>
      </c>
      <c r="D413" s="173" t="s">
        <v>319</v>
      </c>
      <c r="E413" s="174">
        <v>53.7336985</v>
      </c>
      <c r="F413" s="174">
        <v>0</v>
      </c>
      <c r="G413" s="175">
        <f>E413*F413</f>
        <v>0</v>
      </c>
      <c r="O413" s="169">
        <v>2</v>
      </c>
      <c r="AA413" s="147">
        <v>8</v>
      </c>
      <c r="AB413" s="147">
        <v>1</v>
      </c>
      <c r="AC413" s="147">
        <v>3</v>
      </c>
      <c r="AZ413" s="147">
        <v>1</v>
      </c>
      <c r="BA413" s="147">
        <f>IF(AZ413=1,G413,0)</f>
        <v>0</v>
      </c>
      <c r="BB413" s="147">
        <f>IF(AZ413=2,G413,0)</f>
        <v>0</v>
      </c>
      <c r="BC413" s="147">
        <f>IF(AZ413=3,G413,0)</f>
        <v>0</v>
      </c>
      <c r="BD413" s="147">
        <f>IF(AZ413=4,G413,0)</f>
        <v>0</v>
      </c>
      <c r="BE413" s="147">
        <f>IF(AZ413=5,G413,0)</f>
        <v>0</v>
      </c>
      <c r="CZ413" s="147">
        <v>0</v>
      </c>
    </row>
    <row r="414" spans="1:104" ht="12.75">
      <c r="A414" s="170">
        <v>70</v>
      </c>
      <c r="B414" s="171" t="s">
        <v>718</v>
      </c>
      <c r="C414" s="172" t="s">
        <v>719</v>
      </c>
      <c r="D414" s="173" t="s">
        <v>319</v>
      </c>
      <c r="E414" s="174">
        <v>483.6032865</v>
      </c>
      <c r="F414" s="174">
        <v>0</v>
      </c>
      <c r="G414" s="175">
        <f>E414*F414</f>
        <v>0</v>
      </c>
      <c r="O414" s="169">
        <v>2</v>
      </c>
      <c r="AA414" s="147">
        <v>8</v>
      </c>
      <c r="AB414" s="147">
        <v>1</v>
      </c>
      <c r="AC414" s="147">
        <v>3</v>
      </c>
      <c r="AZ414" s="147">
        <v>1</v>
      </c>
      <c r="BA414" s="147">
        <f>IF(AZ414=1,G414,0)</f>
        <v>0</v>
      </c>
      <c r="BB414" s="147">
        <f>IF(AZ414=2,G414,0)</f>
        <v>0</v>
      </c>
      <c r="BC414" s="147">
        <f>IF(AZ414=3,G414,0)</f>
        <v>0</v>
      </c>
      <c r="BD414" s="147">
        <f>IF(AZ414=4,G414,0)</f>
        <v>0</v>
      </c>
      <c r="BE414" s="147">
        <f>IF(AZ414=5,G414,0)</f>
        <v>0</v>
      </c>
      <c r="CZ414" s="147">
        <v>0</v>
      </c>
    </row>
    <row r="415" spans="1:104" ht="12.75">
      <c r="A415" s="170">
        <v>71</v>
      </c>
      <c r="B415" s="171" t="s">
        <v>720</v>
      </c>
      <c r="C415" s="172" t="s">
        <v>721</v>
      </c>
      <c r="D415" s="173" t="s">
        <v>319</v>
      </c>
      <c r="E415" s="174">
        <v>53.7336985</v>
      </c>
      <c r="F415" s="174">
        <v>0</v>
      </c>
      <c r="G415" s="175">
        <f>E415*F415</f>
        <v>0</v>
      </c>
      <c r="O415" s="169">
        <v>2</v>
      </c>
      <c r="AA415" s="147">
        <v>8</v>
      </c>
      <c r="AB415" s="147">
        <v>1</v>
      </c>
      <c r="AC415" s="147">
        <v>3</v>
      </c>
      <c r="AZ415" s="147">
        <v>1</v>
      </c>
      <c r="BA415" s="147">
        <f>IF(AZ415=1,G415,0)</f>
        <v>0</v>
      </c>
      <c r="BB415" s="147">
        <f>IF(AZ415=2,G415,0)</f>
        <v>0</v>
      </c>
      <c r="BC415" s="147">
        <f>IF(AZ415=3,G415,0)</f>
        <v>0</v>
      </c>
      <c r="BD415" s="147">
        <f>IF(AZ415=4,G415,0)</f>
        <v>0</v>
      </c>
      <c r="BE415" s="147">
        <f>IF(AZ415=5,G415,0)</f>
        <v>0</v>
      </c>
      <c r="CZ415" s="147">
        <v>0</v>
      </c>
    </row>
    <row r="416" spans="1:104" ht="12.75">
      <c r="A416" s="170">
        <v>72</v>
      </c>
      <c r="B416" s="171" t="s">
        <v>722</v>
      </c>
      <c r="C416" s="172" t="s">
        <v>723</v>
      </c>
      <c r="D416" s="173" t="s">
        <v>319</v>
      </c>
      <c r="E416" s="174">
        <v>322.402191</v>
      </c>
      <c r="F416" s="174">
        <v>0</v>
      </c>
      <c r="G416" s="175">
        <f>E416*F416</f>
        <v>0</v>
      </c>
      <c r="O416" s="169">
        <v>2</v>
      </c>
      <c r="AA416" s="147">
        <v>8</v>
      </c>
      <c r="AB416" s="147">
        <v>1</v>
      </c>
      <c r="AC416" s="147">
        <v>3</v>
      </c>
      <c r="AZ416" s="147">
        <v>1</v>
      </c>
      <c r="BA416" s="147">
        <f>IF(AZ416=1,G416,0)</f>
        <v>0</v>
      </c>
      <c r="BB416" s="147">
        <f>IF(AZ416=2,G416,0)</f>
        <v>0</v>
      </c>
      <c r="BC416" s="147">
        <f>IF(AZ416=3,G416,0)</f>
        <v>0</v>
      </c>
      <c r="BD416" s="147">
        <f>IF(AZ416=4,G416,0)</f>
        <v>0</v>
      </c>
      <c r="BE416" s="147">
        <f>IF(AZ416=5,G416,0)</f>
        <v>0</v>
      </c>
      <c r="CZ416" s="147">
        <v>0</v>
      </c>
    </row>
    <row r="417" spans="1:57" ht="12.75">
      <c r="A417" s="182"/>
      <c r="B417" s="183" t="s">
        <v>293</v>
      </c>
      <c r="C417" s="184" t="str">
        <f>CONCATENATE(B296," ",C296)</f>
        <v>96 Bourání konstrukcí</v>
      </c>
      <c r="D417" s="182"/>
      <c r="E417" s="185"/>
      <c r="F417" s="185"/>
      <c r="G417" s="186">
        <f>SUM(G296:G416)</f>
        <v>0</v>
      </c>
      <c r="O417" s="169">
        <v>4</v>
      </c>
      <c r="BA417" s="187">
        <f>SUM(BA296:BA416)</f>
        <v>0</v>
      </c>
      <c r="BB417" s="187">
        <f>SUM(BB296:BB416)</f>
        <v>0</v>
      </c>
      <c r="BC417" s="187">
        <f>SUM(BC296:BC416)</f>
        <v>0</v>
      </c>
      <c r="BD417" s="187">
        <f>SUM(BD296:BD416)</f>
        <v>0</v>
      </c>
      <c r="BE417" s="187">
        <f>SUM(BE296:BE416)</f>
        <v>0</v>
      </c>
    </row>
    <row r="418" spans="1:15" ht="12.75">
      <c r="A418" s="162" t="s">
        <v>292</v>
      </c>
      <c r="B418" s="163" t="s">
        <v>724</v>
      </c>
      <c r="C418" s="164" t="s">
        <v>725</v>
      </c>
      <c r="D418" s="165"/>
      <c r="E418" s="166"/>
      <c r="F418" s="166"/>
      <c r="G418" s="167"/>
      <c r="H418" s="168"/>
      <c r="I418" s="168"/>
      <c r="O418" s="169">
        <v>1</v>
      </c>
    </row>
    <row r="419" spans="1:104" ht="12.75">
      <c r="A419" s="170">
        <v>73</v>
      </c>
      <c r="B419" s="171" t="s">
        <v>726</v>
      </c>
      <c r="C419" s="172" t="s">
        <v>727</v>
      </c>
      <c r="D419" s="173" t="s">
        <v>319</v>
      </c>
      <c r="E419" s="174">
        <v>49.089000475</v>
      </c>
      <c r="F419" s="174">
        <v>0</v>
      </c>
      <c r="G419" s="175">
        <f>E419*F419</f>
        <v>0</v>
      </c>
      <c r="O419" s="169">
        <v>2</v>
      </c>
      <c r="AA419" s="147">
        <v>7</v>
      </c>
      <c r="AB419" s="147">
        <v>1</v>
      </c>
      <c r="AC419" s="147">
        <v>2</v>
      </c>
      <c r="AZ419" s="147">
        <v>1</v>
      </c>
      <c r="BA419" s="147">
        <f>IF(AZ419=1,G419,0)</f>
        <v>0</v>
      </c>
      <c r="BB419" s="147">
        <f>IF(AZ419=2,G419,0)</f>
        <v>0</v>
      </c>
      <c r="BC419" s="147">
        <f>IF(AZ419=3,G419,0)</f>
        <v>0</v>
      </c>
      <c r="BD419" s="147">
        <f>IF(AZ419=4,G419,0)</f>
        <v>0</v>
      </c>
      <c r="BE419" s="147">
        <f>IF(AZ419=5,G419,0)</f>
        <v>0</v>
      </c>
      <c r="CZ419" s="147">
        <v>0</v>
      </c>
    </row>
    <row r="420" spans="1:57" ht="12.75">
      <c r="A420" s="182"/>
      <c r="B420" s="183" t="s">
        <v>293</v>
      </c>
      <c r="C420" s="184" t="str">
        <f>CONCATENATE(B418," ",C418)</f>
        <v>99 Staveništní přesun hmot</v>
      </c>
      <c r="D420" s="182"/>
      <c r="E420" s="185"/>
      <c r="F420" s="185"/>
      <c r="G420" s="186">
        <f>SUM(G418:G419)</f>
        <v>0</v>
      </c>
      <c r="O420" s="169">
        <v>4</v>
      </c>
      <c r="BA420" s="187">
        <f>SUM(BA418:BA419)</f>
        <v>0</v>
      </c>
      <c r="BB420" s="187">
        <f>SUM(BB418:BB419)</f>
        <v>0</v>
      </c>
      <c r="BC420" s="187">
        <f>SUM(BC418:BC419)</f>
        <v>0</v>
      </c>
      <c r="BD420" s="187">
        <f>SUM(BD418:BD419)</f>
        <v>0</v>
      </c>
      <c r="BE420" s="187">
        <f>SUM(BE418:BE419)</f>
        <v>0</v>
      </c>
    </row>
    <row r="421" spans="1:15" ht="12.75">
      <c r="A421" s="162" t="s">
        <v>292</v>
      </c>
      <c r="B421" s="163" t="s">
        <v>728</v>
      </c>
      <c r="C421" s="164" t="s">
        <v>729</v>
      </c>
      <c r="D421" s="165"/>
      <c r="E421" s="166"/>
      <c r="F421" s="166"/>
      <c r="G421" s="167"/>
      <c r="H421" s="168"/>
      <c r="I421" s="168"/>
      <c r="O421" s="169">
        <v>1</v>
      </c>
    </row>
    <row r="422" spans="1:104" ht="22.5">
      <c r="A422" s="170">
        <v>74</v>
      </c>
      <c r="B422" s="171" t="s">
        <v>730</v>
      </c>
      <c r="C422" s="172" t="s">
        <v>50</v>
      </c>
      <c r="D422" s="173" t="s">
        <v>386</v>
      </c>
      <c r="E422" s="174">
        <v>3.1</v>
      </c>
      <c r="F422" s="174">
        <v>0</v>
      </c>
      <c r="G422" s="175">
        <f>E422*F422</f>
        <v>0</v>
      </c>
      <c r="O422" s="169">
        <v>2</v>
      </c>
      <c r="AA422" s="147">
        <v>1</v>
      </c>
      <c r="AB422" s="147">
        <v>7</v>
      </c>
      <c r="AC422" s="147">
        <v>7</v>
      </c>
      <c r="AZ422" s="147">
        <v>2</v>
      </c>
      <c r="BA422" s="147">
        <f>IF(AZ422=1,G422,0)</f>
        <v>0</v>
      </c>
      <c r="BB422" s="147">
        <f>IF(AZ422=2,G422,0)</f>
        <v>0</v>
      </c>
      <c r="BC422" s="147">
        <f>IF(AZ422=3,G422,0)</f>
        <v>0</v>
      </c>
      <c r="BD422" s="147">
        <f>IF(AZ422=4,G422,0)</f>
        <v>0</v>
      </c>
      <c r="BE422" s="147">
        <f>IF(AZ422=5,G422,0)</f>
        <v>0</v>
      </c>
      <c r="CZ422" s="147">
        <v>0</v>
      </c>
    </row>
    <row r="423" spans="1:15" ht="12.75">
      <c r="A423" s="176"/>
      <c r="B423" s="177"/>
      <c r="C423" s="219" t="s">
        <v>731</v>
      </c>
      <c r="D423" s="220"/>
      <c r="E423" s="179">
        <v>3.1</v>
      </c>
      <c r="F423" s="180"/>
      <c r="G423" s="181"/>
      <c r="M423" s="178" t="s">
        <v>731</v>
      </c>
      <c r="O423" s="169"/>
    </row>
    <row r="424" spans="1:104" ht="12.75">
      <c r="A424" s="170">
        <v>75</v>
      </c>
      <c r="B424" s="171" t="s">
        <v>732</v>
      </c>
      <c r="C424" s="172" t="s">
        <v>733</v>
      </c>
      <c r="D424" s="173" t="s">
        <v>386</v>
      </c>
      <c r="E424" s="174">
        <v>180.35</v>
      </c>
      <c r="F424" s="174">
        <v>0</v>
      </c>
      <c r="G424" s="175">
        <f>E424*F424</f>
        <v>0</v>
      </c>
      <c r="O424" s="169">
        <v>2</v>
      </c>
      <c r="AA424" s="147">
        <v>1</v>
      </c>
      <c r="AB424" s="147">
        <v>7</v>
      </c>
      <c r="AC424" s="147">
        <v>7</v>
      </c>
      <c r="AZ424" s="147">
        <v>2</v>
      </c>
      <c r="BA424" s="147">
        <f>IF(AZ424=1,G424,0)</f>
        <v>0</v>
      </c>
      <c r="BB424" s="147">
        <f>IF(AZ424=2,G424,0)</f>
        <v>0</v>
      </c>
      <c r="BC424" s="147">
        <f>IF(AZ424=3,G424,0)</f>
        <v>0</v>
      </c>
      <c r="BD424" s="147">
        <f>IF(AZ424=4,G424,0)</f>
        <v>0</v>
      </c>
      <c r="BE424" s="147">
        <f>IF(AZ424=5,G424,0)</f>
        <v>0</v>
      </c>
      <c r="CZ424" s="147">
        <v>0</v>
      </c>
    </row>
    <row r="425" spans="1:15" ht="12.75">
      <c r="A425" s="176"/>
      <c r="B425" s="177"/>
      <c r="C425" s="219" t="s">
        <v>734</v>
      </c>
      <c r="D425" s="220"/>
      <c r="E425" s="179">
        <v>180.35</v>
      </c>
      <c r="F425" s="180"/>
      <c r="G425" s="181"/>
      <c r="M425" s="178" t="s">
        <v>734</v>
      </c>
      <c r="O425" s="169"/>
    </row>
    <row r="426" spans="1:104" ht="12.75">
      <c r="A426" s="170">
        <v>76</v>
      </c>
      <c r="B426" s="171" t="s">
        <v>735</v>
      </c>
      <c r="C426" s="172" t="s">
        <v>736</v>
      </c>
      <c r="D426" s="173" t="s">
        <v>386</v>
      </c>
      <c r="E426" s="174">
        <v>28.75</v>
      </c>
      <c r="F426" s="174">
        <v>0</v>
      </c>
      <c r="G426" s="175">
        <f>E426*F426</f>
        <v>0</v>
      </c>
      <c r="O426" s="169">
        <v>2</v>
      </c>
      <c r="AA426" s="147">
        <v>1</v>
      </c>
      <c r="AB426" s="147">
        <v>7</v>
      </c>
      <c r="AC426" s="147">
        <v>7</v>
      </c>
      <c r="AZ426" s="147">
        <v>2</v>
      </c>
      <c r="BA426" s="147">
        <f>IF(AZ426=1,G426,0)</f>
        <v>0</v>
      </c>
      <c r="BB426" s="147">
        <f>IF(AZ426=2,G426,0)</f>
        <v>0</v>
      </c>
      <c r="BC426" s="147">
        <f>IF(AZ426=3,G426,0)</f>
        <v>0</v>
      </c>
      <c r="BD426" s="147">
        <f>IF(AZ426=4,G426,0)</f>
        <v>0</v>
      </c>
      <c r="BE426" s="147">
        <f>IF(AZ426=5,G426,0)</f>
        <v>0</v>
      </c>
      <c r="CZ426" s="147">
        <v>0</v>
      </c>
    </row>
    <row r="427" spans="1:15" ht="12.75">
      <c r="A427" s="176"/>
      <c r="B427" s="177"/>
      <c r="C427" s="219" t="s">
        <v>737</v>
      </c>
      <c r="D427" s="220"/>
      <c r="E427" s="179">
        <v>28.75</v>
      </c>
      <c r="F427" s="180"/>
      <c r="G427" s="181"/>
      <c r="M427" s="178" t="s">
        <v>737</v>
      </c>
      <c r="O427" s="169"/>
    </row>
    <row r="428" spans="1:104" ht="12.75">
      <c r="A428" s="170">
        <v>77</v>
      </c>
      <c r="B428" s="171" t="s">
        <v>738</v>
      </c>
      <c r="C428" s="172" t="s">
        <v>739</v>
      </c>
      <c r="D428" s="173" t="s">
        <v>386</v>
      </c>
      <c r="E428" s="174">
        <v>13</v>
      </c>
      <c r="F428" s="174">
        <v>0</v>
      </c>
      <c r="G428" s="175">
        <f>E428*F428</f>
        <v>0</v>
      </c>
      <c r="O428" s="169">
        <v>2</v>
      </c>
      <c r="AA428" s="147">
        <v>1</v>
      </c>
      <c r="AB428" s="147">
        <v>7</v>
      </c>
      <c r="AC428" s="147">
        <v>7</v>
      </c>
      <c r="AZ428" s="147">
        <v>2</v>
      </c>
      <c r="BA428" s="147">
        <f>IF(AZ428=1,G428,0)</f>
        <v>0</v>
      </c>
      <c r="BB428" s="147">
        <f>IF(AZ428=2,G428,0)</f>
        <v>0</v>
      </c>
      <c r="BC428" s="147">
        <f>IF(AZ428=3,G428,0)</f>
        <v>0</v>
      </c>
      <c r="BD428" s="147">
        <f>IF(AZ428=4,G428,0)</f>
        <v>0</v>
      </c>
      <c r="BE428" s="147">
        <f>IF(AZ428=5,G428,0)</f>
        <v>0</v>
      </c>
      <c r="CZ428" s="147">
        <v>0</v>
      </c>
    </row>
    <row r="429" spans="1:15" ht="12.75">
      <c r="A429" s="176"/>
      <c r="B429" s="177"/>
      <c r="C429" s="219" t="s">
        <v>740</v>
      </c>
      <c r="D429" s="220"/>
      <c r="E429" s="179">
        <v>13</v>
      </c>
      <c r="F429" s="180"/>
      <c r="G429" s="181"/>
      <c r="M429" s="178" t="s">
        <v>740</v>
      </c>
      <c r="O429" s="169"/>
    </row>
    <row r="430" spans="1:104" ht="22.5">
      <c r="A430" s="170">
        <v>78</v>
      </c>
      <c r="B430" s="171" t="s">
        <v>741</v>
      </c>
      <c r="C430" s="172" t="s">
        <v>51</v>
      </c>
      <c r="D430" s="173" t="s">
        <v>386</v>
      </c>
      <c r="E430" s="174">
        <v>180.35</v>
      </c>
      <c r="F430" s="174">
        <v>0</v>
      </c>
      <c r="G430" s="175">
        <f>E430*F430</f>
        <v>0</v>
      </c>
      <c r="O430" s="169">
        <v>2</v>
      </c>
      <c r="AA430" s="147">
        <v>1</v>
      </c>
      <c r="AB430" s="147">
        <v>7</v>
      </c>
      <c r="AC430" s="147">
        <v>7</v>
      </c>
      <c r="AZ430" s="147">
        <v>2</v>
      </c>
      <c r="BA430" s="147">
        <f>IF(AZ430=1,G430,0)</f>
        <v>0</v>
      </c>
      <c r="BB430" s="147">
        <f>IF(AZ430=2,G430,0)</f>
        <v>0</v>
      </c>
      <c r="BC430" s="147">
        <f>IF(AZ430=3,G430,0)</f>
        <v>0</v>
      </c>
      <c r="BD430" s="147">
        <f>IF(AZ430=4,G430,0)</f>
        <v>0</v>
      </c>
      <c r="BE430" s="147">
        <f>IF(AZ430=5,G430,0)</f>
        <v>0</v>
      </c>
      <c r="CZ430" s="147">
        <v>0.00273</v>
      </c>
    </row>
    <row r="431" spans="1:15" ht="12.75">
      <c r="A431" s="176"/>
      <c r="B431" s="177"/>
      <c r="C431" s="219" t="s">
        <v>742</v>
      </c>
      <c r="D431" s="220"/>
      <c r="E431" s="179">
        <v>0</v>
      </c>
      <c r="F431" s="180"/>
      <c r="G431" s="181"/>
      <c r="M431" s="178" t="s">
        <v>742</v>
      </c>
      <c r="O431" s="169"/>
    </row>
    <row r="432" spans="1:15" ht="12.75">
      <c r="A432" s="176"/>
      <c r="B432" s="177"/>
      <c r="C432" s="219" t="s">
        <v>743</v>
      </c>
      <c r="D432" s="220"/>
      <c r="E432" s="179">
        <v>81.25</v>
      </c>
      <c r="F432" s="180"/>
      <c r="G432" s="181"/>
      <c r="M432" s="178" t="s">
        <v>743</v>
      </c>
      <c r="O432" s="169"/>
    </row>
    <row r="433" spans="1:15" ht="12.75">
      <c r="A433" s="176"/>
      <c r="B433" s="177"/>
      <c r="C433" s="219" t="s">
        <v>744</v>
      </c>
      <c r="D433" s="220"/>
      <c r="E433" s="179">
        <v>54</v>
      </c>
      <c r="F433" s="180"/>
      <c r="G433" s="181"/>
      <c r="M433" s="178" t="s">
        <v>744</v>
      </c>
      <c r="O433" s="169"/>
    </row>
    <row r="434" spans="1:15" ht="12.75">
      <c r="A434" s="176"/>
      <c r="B434" s="177"/>
      <c r="C434" s="219" t="s">
        <v>745</v>
      </c>
      <c r="D434" s="220"/>
      <c r="E434" s="179">
        <v>42.4</v>
      </c>
      <c r="F434" s="180"/>
      <c r="G434" s="181"/>
      <c r="M434" s="178" t="s">
        <v>745</v>
      </c>
      <c r="O434" s="169"/>
    </row>
    <row r="435" spans="1:15" ht="12.75">
      <c r="A435" s="176"/>
      <c r="B435" s="177"/>
      <c r="C435" s="219" t="s">
        <v>746</v>
      </c>
      <c r="D435" s="220"/>
      <c r="E435" s="179">
        <v>2.7</v>
      </c>
      <c r="F435" s="180"/>
      <c r="G435" s="181"/>
      <c r="M435" s="178" t="s">
        <v>746</v>
      </c>
      <c r="O435" s="169"/>
    </row>
    <row r="436" spans="1:104" ht="22.5">
      <c r="A436" s="170">
        <v>79</v>
      </c>
      <c r="B436" s="171" t="s">
        <v>747</v>
      </c>
      <c r="C436" s="172" t="s">
        <v>52</v>
      </c>
      <c r="D436" s="173" t="s">
        <v>386</v>
      </c>
      <c r="E436" s="174">
        <v>26.85</v>
      </c>
      <c r="F436" s="174">
        <v>0</v>
      </c>
      <c r="G436" s="175">
        <f>E436*F436</f>
        <v>0</v>
      </c>
      <c r="O436" s="169">
        <v>2</v>
      </c>
      <c r="AA436" s="147">
        <v>1</v>
      </c>
      <c r="AB436" s="147">
        <v>7</v>
      </c>
      <c r="AC436" s="147">
        <v>7</v>
      </c>
      <c r="AZ436" s="147">
        <v>2</v>
      </c>
      <c r="BA436" s="147">
        <f>IF(AZ436=1,G436,0)</f>
        <v>0</v>
      </c>
      <c r="BB436" s="147">
        <f>IF(AZ436=2,G436,0)</f>
        <v>0</v>
      </c>
      <c r="BC436" s="147">
        <f>IF(AZ436=3,G436,0)</f>
        <v>0</v>
      </c>
      <c r="BD436" s="147">
        <f>IF(AZ436=4,G436,0)</f>
        <v>0</v>
      </c>
      <c r="BE436" s="147">
        <f>IF(AZ436=5,G436,0)</f>
        <v>0</v>
      </c>
      <c r="CZ436" s="147">
        <v>0.00273</v>
      </c>
    </row>
    <row r="437" spans="1:15" ht="12.75">
      <c r="A437" s="176"/>
      <c r="B437" s="177"/>
      <c r="C437" s="219" t="s">
        <v>742</v>
      </c>
      <c r="D437" s="220"/>
      <c r="E437" s="179">
        <v>0</v>
      </c>
      <c r="F437" s="180"/>
      <c r="G437" s="181"/>
      <c r="M437" s="178" t="s">
        <v>742</v>
      </c>
      <c r="O437" s="169"/>
    </row>
    <row r="438" spans="1:15" ht="12.75">
      <c r="A438" s="176"/>
      <c r="B438" s="177"/>
      <c r="C438" s="219" t="s">
        <v>748</v>
      </c>
      <c r="D438" s="220"/>
      <c r="E438" s="179">
        <v>8.7</v>
      </c>
      <c r="F438" s="180"/>
      <c r="G438" s="181"/>
      <c r="M438" s="178" t="s">
        <v>748</v>
      </c>
      <c r="O438" s="169"/>
    </row>
    <row r="439" spans="1:15" ht="12.75">
      <c r="A439" s="176"/>
      <c r="B439" s="177"/>
      <c r="C439" s="219" t="s">
        <v>749</v>
      </c>
      <c r="D439" s="220"/>
      <c r="E439" s="179">
        <v>18.15</v>
      </c>
      <c r="F439" s="180"/>
      <c r="G439" s="181"/>
      <c r="M439" s="178" t="s">
        <v>749</v>
      </c>
      <c r="O439" s="169"/>
    </row>
    <row r="440" spans="1:104" ht="22.5">
      <c r="A440" s="170">
        <v>80</v>
      </c>
      <c r="B440" s="171" t="s">
        <v>750</v>
      </c>
      <c r="C440" s="172" t="s">
        <v>53</v>
      </c>
      <c r="D440" s="173" t="s">
        <v>386</v>
      </c>
      <c r="E440" s="174">
        <v>1.9</v>
      </c>
      <c r="F440" s="174">
        <v>0</v>
      </c>
      <c r="G440" s="175">
        <f>E440*F440</f>
        <v>0</v>
      </c>
      <c r="O440" s="169">
        <v>2</v>
      </c>
      <c r="AA440" s="147">
        <v>1</v>
      </c>
      <c r="AB440" s="147">
        <v>7</v>
      </c>
      <c r="AC440" s="147">
        <v>7</v>
      </c>
      <c r="AZ440" s="147">
        <v>2</v>
      </c>
      <c r="BA440" s="147">
        <f>IF(AZ440=1,G440,0)</f>
        <v>0</v>
      </c>
      <c r="BB440" s="147">
        <f>IF(AZ440=2,G440,0)</f>
        <v>0</v>
      </c>
      <c r="BC440" s="147">
        <f>IF(AZ440=3,G440,0)</f>
        <v>0</v>
      </c>
      <c r="BD440" s="147">
        <f>IF(AZ440=4,G440,0)</f>
        <v>0</v>
      </c>
      <c r="BE440" s="147">
        <f>IF(AZ440=5,G440,0)</f>
        <v>0</v>
      </c>
      <c r="CZ440" s="147">
        <v>0.00273</v>
      </c>
    </row>
    <row r="441" spans="1:15" ht="12.75">
      <c r="A441" s="176"/>
      <c r="B441" s="177"/>
      <c r="C441" s="219" t="s">
        <v>742</v>
      </c>
      <c r="D441" s="220"/>
      <c r="E441" s="179">
        <v>0</v>
      </c>
      <c r="F441" s="180"/>
      <c r="G441" s="181"/>
      <c r="M441" s="178" t="s">
        <v>742</v>
      </c>
      <c r="O441" s="169"/>
    </row>
    <row r="442" spans="1:15" ht="12.75">
      <c r="A442" s="176"/>
      <c r="B442" s="177"/>
      <c r="C442" s="219" t="s">
        <v>751</v>
      </c>
      <c r="D442" s="220"/>
      <c r="E442" s="179">
        <v>1.9</v>
      </c>
      <c r="F442" s="180"/>
      <c r="G442" s="181"/>
      <c r="M442" s="178" t="s">
        <v>751</v>
      </c>
      <c r="O442" s="169"/>
    </row>
    <row r="443" spans="1:104" ht="12.75">
      <c r="A443" s="170">
        <v>81</v>
      </c>
      <c r="B443" s="171" t="s">
        <v>752</v>
      </c>
      <c r="C443" s="172" t="s">
        <v>54</v>
      </c>
      <c r="D443" s="173" t="s">
        <v>343</v>
      </c>
      <c r="E443" s="174">
        <v>39.1607</v>
      </c>
      <c r="F443" s="174">
        <v>0</v>
      </c>
      <c r="G443" s="175">
        <f>E443*F443</f>
        <v>0</v>
      </c>
      <c r="O443" s="169">
        <v>2</v>
      </c>
      <c r="AA443" s="147">
        <v>1</v>
      </c>
      <c r="AB443" s="147">
        <v>7</v>
      </c>
      <c r="AC443" s="147">
        <v>7</v>
      </c>
      <c r="AZ443" s="147">
        <v>2</v>
      </c>
      <c r="BA443" s="147">
        <f>IF(AZ443=1,G443,0)</f>
        <v>0</v>
      </c>
      <c r="BB443" s="147">
        <f>IF(AZ443=2,G443,0)</f>
        <v>0</v>
      </c>
      <c r="BC443" s="147">
        <f>IF(AZ443=3,G443,0)</f>
        <v>0</v>
      </c>
      <c r="BD443" s="147">
        <f>IF(AZ443=4,G443,0)</f>
        <v>0</v>
      </c>
      <c r="BE443" s="147">
        <f>IF(AZ443=5,G443,0)</f>
        <v>0</v>
      </c>
      <c r="CZ443" s="147">
        <v>0</v>
      </c>
    </row>
    <row r="444" spans="1:15" ht="12.75">
      <c r="A444" s="176"/>
      <c r="B444" s="177"/>
      <c r="C444" s="219" t="s">
        <v>753</v>
      </c>
      <c r="D444" s="220"/>
      <c r="E444" s="179">
        <v>0</v>
      </c>
      <c r="F444" s="180"/>
      <c r="G444" s="181"/>
      <c r="M444" s="178" t="s">
        <v>753</v>
      </c>
      <c r="O444" s="169"/>
    </row>
    <row r="445" spans="1:15" ht="12.75">
      <c r="A445" s="176"/>
      <c r="B445" s="177"/>
      <c r="C445" s="219" t="s">
        <v>754</v>
      </c>
      <c r="D445" s="220"/>
      <c r="E445" s="179">
        <v>37.8608</v>
      </c>
      <c r="F445" s="180"/>
      <c r="G445" s="181"/>
      <c r="M445" s="178" t="s">
        <v>754</v>
      </c>
      <c r="O445" s="169"/>
    </row>
    <row r="446" spans="1:15" ht="12.75">
      <c r="A446" s="176"/>
      <c r="B446" s="177"/>
      <c r="C446" s="219" t="s">
        <v>755</v>
      </c>
      <c r="D446" s="220"/>
      <c r="E446" s="179">
        <v>1.3</v>
      </c>
      <c r="F446" s="180"/>
      <c r="G446" s="181"/>
      <c r="M446" s="178" t="s">
        <v>755</v>
      </c>
      <c r="O446" s="169"/>
    </row>
    <row r="447" spans="1:104" ht="12.75">
      <c r="A447" s="170">
        <v>82</v>
      </c>
      <c r="B447" s="171" t="s">
        <v>756</v>
      </c>
      <c r="C447" s="172" t="s">
        <v>55</v>
      </c>
      <c r="D447" s="173" t="s">
        <v>343</v>
      </c>
      <c r="E447" s="174">
        <v>222.1</v>
      </c>
      <c r="F447" s="174">
        <v>0</v>
      </c>
      <c r="G447" s="175">
        <f>E447*F447</f>
        <v>0</v>
      </c>
      <c r="O447" s="169">
        <v>2</v>
      </c>
      <c r="AA447" s="147">
        <v>1</v>
      </c>
      <c r="AB447" s="147">
        <v>7</v>
      </c>
      <c r="AC447" s="147">
        <v>7</v>
      </c>
      <c r="AZ447" s="147">
        <v>2</v>
      </c>
      <c r="BA447" s="147">
        <f>IF(AZ447=1,G447,0)</f>
        <v>0</v>
      </c>
      <c r="BB447" s="147">
        <f>IF(AZ447=2,G447,0)</f>
        <v>0</v>
      </c>
      <c r="BC447" s="147">
        <f>IF(AZ447=3,G447,0)</f>
        <v>0</v>
      </c>
      <c r="BD447" s="147">
        <f>IF(AZ447=4,G447,0)</f>
        <v>0</v>
      </c>
      <c r="BE447" s="147">
        <f>IF(AZ447=5,G447,0)</f>
        <v>0</v>
      </c>
      <c r="CZ447" s="147">
        <v>0</v>
      </c>
    </row>
    <row r="448" spans="1:15" ht="12.75">
      <c r="A448" s="176"/>
      <c r="B448" s="177"/>
      <c r="C448" s="219" t="s">
        <v>753</v>
      </c>
      <c r="D448" s="220"/>
      <c r="E448" s="179">
        <v>0</v>
      </c>
      <c r="F448" s="180"/>
      <c r="G448" s="181"/>
      <c r="M448" s="178" t="s">
        <v>753</v>
      </c>
      <c r="O448" s="169"/>
    </row>
    <row r="449" spans="1:15" ht="12.75">
      <c r="A449" s="176"/>
      <c r="B449" s="177"/>
      <c r="C449" s="219" t="s">
        <v>757</v>
      </c>
      <c r="D449" s="220"/>
      <c r="E449" s="179">
        <v>209.1</v>
      </c>
      <c r="F449" s="180"/>
      <c r="G449" s="181"/>
      <c r="M449" s="178" t="s">
        <v>757</v>
      </c>
      <c r="O449" s="169"/>
    </row>
    <row r="450" spans="1:15" ht="12.75">
      <c r="A450" s="176"/>
      <c r="B450" s="177"/>
      <c r="C450" s="219" t="s">
        <v>758</v>
      </c>
      <c r="D450" s="220"/>
      <c r="E450" s="179">
        <v>13</v>
      </c>
      <c r="F450" s="180"/>
      <c r="G450" s="181"/>
      <c r="M450" s="178" t="s">
        <v>758</v>
      </c>
      <c r="O450" s="169"/>
    </row>
    <row r="451" spans="1:104" ht="22.5">
      <c r="A451" s="170">
        <v>83</v>
      </c>
      <c r="B451" s="171" t="s">
        <v>759</v>
      </c>
      <c r="C451" s="172" t="s">
        <v>56</v>
      </c>
      <c r="D451" s="173" t="s">
        <v>386</v>
      </c>
      <c r="E451" s="174">
        <v>13</v>
      </c>
      <c r="F451" s="174">
        <v>0</v>
      </c>
      <c r="G451" s="175">
        <f>E451*F451</f>
        <v>0</v>
      </c>
      <c r="O451" s="169">
        <v>2</v>
      </c>
      <c r="AA451" s="147">
        <v>1</v>
      </c>
      <c r="AB451" s="147">
        <v>7</v>
      </c>
      <c r="AC451" s="147">
        <v>7</v>
      </c>
      <c r="AZ451" s="147">
        <v>2</v>
      </c>
      <c r="BA451" s="147">
        <f>IF(AZ451=1,G451,0)</f>
        <v>0</v>
      </c>
      <c r="BB451" s="147">
        <f>IF(AZ451=2,G451,0)</f>
        <v>0</v>
      </c>
      <c r="BC451" s="147">
        <f>IF(AZ451=3,G451,0)</f>
        <v>0</v>
      </c>
      <c r="BD451" s="147">
        <f>IF(AZ451=4,G451,0)</f>
        <v>0</v>
      </c>
      <c r="BE451" s="147">
        <f>IF(AZ451=5,G451,0)</f>
        <v>0</v>
      </c>
      <c r="CZ451" s="147">
        <v>0.00128</v>
      </c>
    </row>
    <row r="452" spans="1:15" ht="12.75">
      <c r="A452" s="176"/>
      <c r="B452" s="177"/>
      <c r="C452" s="219" t="s">
        <v>742</v>
      </c>
      <c r="D452" s="220"/>
      <c r="E452" s="179">
        <v>0</v>
      </c>
      <c r="F452" s="180"/>
      <c r="G452" s="181"/>
      <c r="M452" s="178" t="s">
        <v>742</v>
      </c>
      <c r="O452" s="169"/>
    </row>
    <row r="453" spans="1:15" ht="12.75">
      <c r="A453" s="176"/>
      <c r="B453" s="177"/>
      <c r="C453" s="219" t="s">
        <v>760</v>
      </c>
      <c r="D453" s="220"/>
      <c r="E453" s="179">
        <v>7.5</v>
      </c>
      <c r="F453" s="180"/>
      <c r="G453" s="181"/>
      <c r="M453" s="178" t="s">
        <v>760</v>
      </c>
      <c r="O453" s="169"/>
    </row>
    <row r="454" spans="1:15" ht="12.75">
      <c r="A454" s="176"/>
      <c r="B454" s="177"/>
      <c r="C454" s="219" t="s">
        <v>761</v>
      </c>
      <c r="D454" s="220"/>
      <c r="E454" s="179">
        <v>5.5</v>
      </c>
      <c r="F454" s="180"/>
      <c r="G454" s="181"/>
      <c r="M454" s="178" t="s">
        <v>761</v>
      </c>
      <c r="O454" s="169"/>
    </row>
    <row r="455" spans="1:104" ht="22.5">
      <c r="A455" s="170">
        <v>84</v>
      </c>
      <c r="B455" s="171" t="s">
        <v>762</v>
      </c>
      <c r="C455" s="172" t="s">
        <v>763</v>
      </c>
      <c r="D455" s="173" t="s">
        <v>386</v>
      </c>
      <c r="E455" s="174">
        <v>3.7</v>
      </c>
      <c r="F455" s="174">
        <v>0</v>
      </c>
      <c r="G455" s="175">
        <f>E455*F455</f>
        <v>0</v>
      </c>
      <c r="O455" s="169">
        <v>2</v>
      </c>
      <c r="AA455" s="147">
        <v>1</v>
      </c>
      <c r="AB455" s="147">
        <v>7</v>
      </c>
      <c r="AC455" s="147">
        <v>7</v>
      </c>
      <c r="AZ455" s="147">
        <v>2</v>
      </c>
      <c r="BA455" s="147">
        <f>IF(AZ455=1,G455,0)</f>
        <v>0</v>
      </c>
      <c r="BB455" s="147">
        <f>IF(AZ455=2,G455,0)</f>
        <v>0</v>
      </c>
      <c r="BC455" s="147">
        <f>IF(AZ455=3,G455,0)</f>
        <v>0</v>
      </c>
      <c r="BD455" s="147">
        <f>IF(AZ455=4,G455,0)</f>
        <v>0</v>
      </c>
      <c r="BE455" s="147">
        <f>IF(AZ455=5,G455,0)</f>
        <v>0</v>
      </c>
      <c r="CZ455" s="147">
        <v>0.0033</v>
      </c>
    </row>
    <row r="456" spans="1:15" ht="12.75">
      <c r="A456" s="176"/>
      <c r="B456" s="177"/>
      <c r="C456" s="219" t="s">
        <v>742</v>
      </c>
      <c r="D456" s="220"/>
      <c r="E456" s="179">
        <v>0</v>
      </c>
      <c r="F456" s="180"/>
      <c r="G456" s="181"/>
      <c r="M456" s="178" t="s">
        <v>742</v>
      </c>
      <c r="O456" s="169"/>
    </row>
    <row r="457" spans="1:15" ht="12.75">
      <c r="A457" s="176"/>
      <c r="B457" s="177"/>
      <c r="C457" s="219" t="s">
        <v>764</v>
      </c>
      <c r="D457" s="220"/>
      <c r="E457" s="179">
        <v>3.7</v>
      </c>
      <c r="F457" s="180"/>
      <c r="G457" s="181"/>
      <c r="M457" s="178" t="s">
        <v>764</v>
      </c>
      <c r="O457" s="169"/>
    </row>
    <row r="458" spans="1:104" ht="12.75">
      <c r="A458" s="170">
        <v>85</v>
      </c>
      <c r="B458" s="171" t="s">
        <v>707</v>
      </c>
      <c r="C458" s="172" t="s">
        <v>708</v>
      </c>
      <c r="D458" s="173" t="s">
        <v>319</v>
      </c>
      <c r="E458" s="174">
        <v>0.2255</v>
      </c>
      <c r="F458" s="174">
        <v>0</v>
      </c>
      <c r="G458" s="175">
        <f>E458*F458</f>
        <v>0</v>
      </c>
      <c r="O458" s="169">
        <v>2</v>
      </c>
      <c r="AA458" s="147">
        <v>1</v>
      </c>
      <c r="AB458" s="147">
        <v>7</v>
      </c>
      <c r="AC458" s="147">
        <v>7</v>
      </c>
      <c r="AZ458" s="147">
        <v>2</v>
      </c>
      <c r="BA458" s="147">
        <f>IF(AZ458=1,G458,0)</f>
        <v>0</v>
      </c>
      <c r="BB458" s="147">
        <f>IF(AZ458=2,G458,0)</f>
        <v>0</v>
      </c>
      <c r="BC458" s="147">
        <f>IF(AZ458=3,G458,0)</f>
        <v>0</v>
      </c>
      <c r="BD458" s="147">
        <f>IF(AZ458=4,G458,0)</f>
        <v>0</v>
      </c>
      <c r="BE458" s="147">
        <f>IF(AZ458=5,G458,0)</f>
        <v>0</v>
      </c>
      <c r="CZ458" s="147">
        <v>0</v>
      </c>
    </row>
    <row r="459" spans="1:15" ht="12.75">
      <c r="A459" s="176"/>
      <c r="B459" s="177"/>
      <c r="C459" s="219" t="s">
        <v>765</v>
      </c>
      <c r="D459" s="220"/>
      <c r="E459" s="179">
        <v>0.2255</v>
      </c>
      <c r="F459" s="180"/>
      <c r="G459" s="181"/>
      <c r="M459" s="178" t="s">
        <v>765</v>
      </c>
      <c r="O459" s="169"/>
    </row>
    <row r="460" spans="1:104" ht="12.75">
      <c r="A460" s="170">
        <v>86</v>
      </c>
      <c r="B460" s="171" t="s">
        <v>710</v>
      </c>
      <c r="C460" s="172" t="s">
        <v>711</v>
      </c>
      <c r="D460" s="173" t="s">
        <v>319</v>
      </c>
      <c r="E460" s="174">
        <v>0.1127</v>
      </c>
      <c r="F460" s="174">
        <v>0</v>
      </c>
      <c r="G460" s="175">
        <f>E460*F460</f>
        <v>0</v>
      </c>
      <c r="O460" s="169">
        <v>2</v>
      </c>
      <c r="AA460" s="147">
        <v>1</v>
      </c>
      <c r="AB460" s="147">
        <v>7</v>
      </c>
      <c r="AC460" s="147">
        <v>7</v>
      </c>
      <c r="AZ460" s="147">
        <v>2</v>
      </c>
      <c r="BA460" s="147">
        <f>IF(AZ460=1,G460,0)</f>
        <v>0</v>
      </c>
      <c r="BB460" s="147">
        <f>IF(AZ460=2,G460,0)</f>
        <v>0</v>
      </c>
      <c r="BC460" s="147">
        <f>IF(AZ460=3,G460,0)</f>
        <v>0</v>
      </c>
      <c r="BD460" s="147">
        <f>IF(AZ460=4,G460,0)</f>
        <v>0</v>
      </c>
      <c r="BE460" s="147">
        <f>IF(AZ460=5,G460,0)</f>
        <v>0</v>
      </c>
      <c r="CZ460" s="147">
        <v>0</v>
      </c>
    </row>
    <row r="461" spans="1:15" ht="12.75">
      <c r="A461" s="176"/>
      <c r="B461" s="177"/>
      <c r="C461" s="219" t="s">
        <v>766</v>
      </c>
      <c r="D461" s="220"/>
      <c r="E461" s="179">
        <v>0.1127</v>
      </c>
      <c r="F461" s="180"/>
      <c r="G461" s="181"/>
      <c r="M461" s="178" t="s">
        <v>766</v>
      </c>
      <c r="O461" s="169"/>
    </row>
    <row r="462" spans="1:104" ht="12.75">
      <c r="A462" s="170">
        <v>87</v>
      </c>
      <c r="B462" s="171" t="s">
        <v>767</v>
      </c>
      <c r="C462" s="172" t="s">
        <v>57</v>
      </c>
      <c r="D462" s="173" t="s">
        <v>768</v>
      </c>
      <c r="E462" s="174">
        <v>1</v>
      </c>
      <c r="F462" s="174">
        <v>0</v>
      </c>
      <c r="G462" s="175">
        <f aca="true" t="shared" si="0" ref="G462:G467">E462*F462</f>
        <v>0</v>
      </c>
      <c r="O462" s="169">
        <v>2</v>
      </c>
      <c r="AA462" s="147">
        <v>1</v>
      </c>
      <c r="AB462" s="147">
        <v>7</v>
      </c>
      <c r="AC462" s="147">
        <v>7</v>
      </c>
      <c r="AZ462" s="147">
        <v>2</v>
      </c>
      <c r="BA462" s="147">
        <f aca="true" t="shared" si="1" ref="BA462:BA467">IF(AZ462=1,G462,0)</f>
        <v>0</v>
      </c>
      <c r="BB462" s="147">
        <f aca="true" t="shared" si="2" ref="BB462:BB467">IF(AZ462=2,G462,0)</f>
        <v>0</v>
      </c>
      <c r="BC462" s="147">
        <f aca="true" t="shared" si="3" ref="BC462:BC467">IF(AZ462=3,G462,0)</f>
        <v>0</v>
      </c>
      <c r="BD462" s="147">
        <f aca="true" t="shared" si="4" ref="BD462:BD467">IF(AZ462=4,G462,0)</f>
        <v>0</v>
      </c>
      <c r="BE462" s="147">
        <f aca="true" t="shared" si="5" ref="BE462:BE467">IF(AZ462=5,G462,0)</f>
        <v>0</v>
      </c>
      <c r="CZ462" s="147">
        <v>0</v>
      </c>
    </row>
    <row r="463" spans="1:104" ht="12.75">
      <c r="A463" s="170">
        <v>88</v>
      </c>
      <c r="B463" s="171" t="s">
        <v>769</v>
      </c>
      <c r="C463" s="172" t="s">
        <v>770</v>
      </c>
      <c r="D463" s="173" t="s">
        <v>281</v>
      </c>
      <c r="E463" s="174"/>
      <c r="F463" s="174">
        <v>0</v>
      </c>
      <c r="G463" s="175">
        <f t="shared" si="0"/>
        <v>0</v>
      </c>
      <c r="O463" s="169">
        <v>2</v>
      </c>
      <c r="AA463" s="147">
        <v>7</v>
      </c>
      <c r="AB463" s="147">
        <v>1002</v>
      </c>
      <c r="AC463" s="147">
        <v>5</v>
      </c>
      <c r="AZ463" s="147">
        <v>2</v>
      </c>
      <c r="BA463" s="147">
        <f t="shared" si="1"/>
        <v>0</v>
      </c>
      <c r="BB463" s="147">
        <f t="shared" si="2"/>
        <v>0</v>
      </c>
      <c r="BC463" s="147">
        <f t="shared" si="3"/>
        <v>0</v>
      </c>
      <c r="BD463" s="147">
        <f t="shared" si="4"/>
        <v>0</v>
      </c>
      <c r="BE463" s="147">
        <f t="shared" si="5"/>
        <v>0</v>
      </c>
      <c r="CZ463" s="147">
        <v>0</v>
      </c>
    </row>
    <row r="464" spans="1:104" ht="12.75">
      <c r="A464" s="170">
        <v>89</v>
      </c>
      <c r="B464" s="171" t="s">
        <v>716</v>
      </c>
      <c r="C464" s="172" t="s">
        <v>717</v>
      </c>
      <c r="D464" s="173" t="s">
        <v>319</v>
      </c>
      <c r="E464" s="174">
        <v>0.338205</v>
      </c>
      <c r="F464" s="174">
        <v>0</v>
      </c>
      <c r="G464" s="175">
        <f t="shared" si="0"/>
        <v>0</v>
      </c>
      <c r="O464" s="169">
        <v>2</v>
      </c>
      <c r="AA464" s="147">
        <v>8</v>
      </c>
      <c r="AB464" s="147">
        <v>0</v>
      </c>
      <c r="AC464" s="147">
        <v>3</v>
      </c>
      <c r="AZ464" s="147">
        <v>2</v>
      </c>
      <c r="BA464" s="147">
        <f t="shared" si="1"/>
        <v>0</v>
      </c>
      <c r="BB464" s="147">
        <f t="shared" si="2"/>
        <v>0</v>
      </c>
      <c r="BC464" s="147">
        <f t="shared" si="3"/>
        <v>0</v>
      </c>
      <c r="BD464" s="147">
        <f t="shared" si="4"/>
        <v>0</v>
      </c>
      <c r="BE464" s="147">
        <f t="shared" si="5"/>
        <v>0</v>
      </c>
      <c r="CZ464" s="147">
        <v>0</v>
      </c>
    </row>
    <row r="465" spans="1:104" ht="12.75">
      <c r="A465" s="170">
        <v>90</v>
      </c>
      <c r="B465" s="171" t="s">
        <v>718</v>
      </c>
      <c r="C465" s="172" t="s">
        <v>719</v>
      </c>
      <c r="D465" s="173" t="s">
        <v>319</v>
      </c>
      <c r="E465" s="174">
        <v>1.35282</v>
      </c>
      <c r="F465" s="174">
        <v>0</v>
      </c>
      <c r="G465" s="175">
        <f t="shared" si="0"/>
        <v>0</v>
      </c>
      <c r="O465" s="169">
        <v>2</v>
      </c>
      <c r="AA465" s="147">
        <v>8</v>
      </c>
      <c r="AB465" s="147">
        <v>0</v>
      </c>
      <c r="AC465" s="147">
        <v>3</v>
      </c>
      <c r="AZ465" s="147">
        <v>2</v>
      </c>
      <c r="BA465" s="147">
        <f t="shared" si="1"/>
        <v>0</v>
      </c>
      <c r="BB465" s="147">
        <f t="shared" si="2"/>
        <v>0</v>
      </c>
      <c r="BC465" s="147">
        <f t="shared" si="3"/>
        <v>0</v>
      </c>
      <c r="BD465" s="147">
        <f t="shared" si="4"/>
        <v>0</v>
      </c>
      <c r="BE465" s="147">
        <f t="shared" si="5"/>
        <v>0</v>
      </c>
      <c r="CZ465" s="147">
        <v>0</v>
      </c>
    </row>
    <row r="466" spans="1:104" ht="12.75">
      <c r="A466" s="170">
        <v>91</v>
      </c>
      <c r="B466" s="171" t="s">
        <v>720</v>
      </c>
      <c r="C466" s="172" t="s">
        <v>721</v>
      </c>
      <c r="D466" s="173" t="s">
        <v>319</v>
      </c>
      <c r="E466" s="174">
        <v>0.338205</v>
      </c>
      <c r="F466" s="174">
        <v>0</v>
      </c>
      <c r="G466" s="175">
        <f t="shared" si="0"/>
        <v>0</v>
      </c>
      <c r="O466" s="169">
        <v>2</v>
      </c>
      <c r="AA466" s="147">
        <v>8</v>
      </c>
      <c r="AB466" s="147">
        <v>0</v>
      </c>
      <c r="AC466" s="147">
        <v>3</v>
      </c>
      <c r="AZ466" s="147">
        <v>2</v>
      </c>
      <c r="BA466" s="147">
        <f t="shared" si="1"/>
        <v>0</v>
      </c>
      <c r="BB466" s="147">
        <f t="shared" si="2"/>
        <v>0</v>
      </c>
      <c r="BC466" s="147">
        <f t="shared" si="3"/>
        <v>0</v>
      </c>
      <c r="BD466" s="147">
        <f t="shared" si="4"/>
        <v>0</v>
      </c>
      <c r="BE466" s="147">
        <f t="shared" si="5"/>
        <v>0</v>
      </c>
      <c r="CZ466" s="147">
        <v>0</v>
      </c>
    </row>
    <row r="467" spans="1:104" ht="12.75">
      <c r="A467" s="170">
        <v>92</v>
      </c>
      <c r="B467" s="171" t="s">
        <v>722</v>
      </c>
      <c r="C467" s="172" t="s">
        <v>723</v>
      </c>
      <c r="D467" s="173" t="s">
        <v>319</v>
      </c>
      <c r="E467" s="174">
        <v>2.70564</v>
      </c>
      <c r="F467" s="174">
        <v>0</v>
      </c>
      <c r="G467" s="175">
        <f t="shared" si="0"/>
        <v>0</v>
      </c>
      <c r="O467" s="169">
        <v>2</v>
      </c>
      <c r="AA467" s="147">
        <v>8</v>
      </c>
      <c r="AB467" s="147">
        <v>0</v>
      </c>
      <c r="AC467" s="147">
        <v>3</v>
      </c>
      <c r="AZ467" s="147">
        <v>2</v>
      </c>
      <c r="BA467" s="147">
        <f t="shared" si="1"/>
        <v>0</v>
      </c>
      <c r="BB467" s="147">
        <f t="shared" si="2"/>
        <v>0</v>
      </c>
      <c r="BC467" s="147">
        <f t="shared" si="3"/>
        <v>0</v>
      </c>
      <c r="BD467" s="147">
        <f t="shared" si="4"/>
        <v>0</v>
      </c>
      <c r="BE467" s="147">
        <f t="shared" si="5"/>
        <v>0</v>
      </c>
      <c r="CZ467" s="147">
        <v>0</v>
      </c>
    </row>
    <row r="468" spans="1:57" ht="12.75">
      <c r="A468" s="182"/>
      <c r="B468" s="183" t="s">
        <v>293</v>
      </c>
      <c r="C468" s="184" t="str">
        <f>CONCATENATE(B421," ",C421)</f>
        <v>764 Konstrukce klempířské</v>
      </c>
      <c r="D468" s="182"/>
      <c r="E468" s="185"/>
      <c r="F468" s="185"/>
      <c r="G468" s="186">
        <f>SUM(G421:G467)</f>
        <v>0</v>
      </c>
      <c r="O468" s="169">
        <v>4</v>
      </c>
      <c r="BA468" s="187">
        <f>SUM(BA421:BA467)</f>
        <v>0</v>
      </c>
      <c r="BB468" s="187">
        <f>SUM(BB421:BB467)</f>
        <v>0</v>
      </c>
      <c r="BC468" s="187">
        <f>SUM(BC421:BC467)</f>
        <v>0</v>
      </c>
      <c r="BD468" s="187">
        <f>SUM(BD421:BD467)</f>
        <v>0</v>
      </c>
      <c r="BE468" s="187">
        <f>SUM(BE421:BE467)</f>
        <v>0</v>
      </c>
    </row>
    <row r="469" spans="1:15" ht="12.75">
      <c r="A469" s="162" t="s">
        <v>292</v>
      </c>
      <c r="B469" s="163" t="s">
        <v>771</v>
      </c>
      <c r="C469" s="164" t="s">
        <v>772</v>
      </c>
      <c r="D469" s="165"/>
      <c r="E469" s="166"/>
      <c r="F469" s="166"/>
      <c r="G469" s="167"/>
      <c r="H469" s="168"/>
      <c r="I469" s="168"/>
      <c r="O469" s="169">
        <v>1</v>
      </c>
    </row>
    <row r="470" spans="1:104" ht="22.5">
      <c r="A470" s="170">
        <v>93</v>
      </c>
      <c r="B470" s="171" t="s">
        <v>773</v>
      </c>
      <c r="C470" s="172" t="s">
        <v>774</v>
      </c>
      <c r="D470" s="173" t="s">
        <v>333</v>
      </c>
      <c r="E470" s="174">
        <v>22</v>
      </c>
      <c r="F470" s="174">
        <v>0</v>
      </c>
      <c r="G470" s="175">
        <f>E470*F470</f>
        <v>0</v>
      </c>
      <c r="O470" s="169">
        <v>2</v>
      </c>
      <c r="AA470" s="147">
        <v>1</v>
      </c>
      <c r="AB470" s="147">
        <v>7</v>
      </c>
      <c r="AC470" s="147">
        <v>7</v>
      </c>
      <c r="AZ470" s="147">
        <v>2</v>
      </c>
      <c r="BA470" s="147">
        <f>IF(AZ470=1,G470,0)</f>
        <v>0</v>
      </c>
      <c r="BB470" s="147">
        <f>IF(AZ470=2,G470,0)</f>
        <v>0</v>
      </c>
      <c r="BC470" s="147">
        <f>IF(AZ470=3,G470,0)</f>
        <v>0</v>
      </c>
      <c r="BD470" s="147">
        <f>IF(AZ470=4,G470,0)</f>
        <v>0</v>
      </c>
      <c r="BE470" s="147">
        <f>IF(AZ470=5,G470,0)</f>
        <v>0</v>
      </c>
      <c r="CZ470" s="147">
        <v>0</v>
      </c>
    </row>
    <row r="471" spans="1:15" ht="12.75">
      <c r="A471" s="176"/>
      <c r="B471" s="177"/>
      <c r="C471" s="219" t="s">
        <v>775</v>
      </c>
      <c r="D471" s="220"/>
      <c r="E471" s="179">
        <v>22</v>
      </c>
      <c r="F471" s="180"/>
      <c r="G471" s="181"/>
      <c r="M471" s="178" t="s">
        <v>775</v>
      </c>
      <c r="O471" s="169"/>
    </row>
    <row r="472" spans="1:104" ht="12.75">
      <c r="A472" s="170">
        <v>94</v>
      </c>
      <c r="B472" s="171" t="s">
        <v>776</v>
      </c>
      <c r="C472" s="172" t="s">
        <v>777</v>
      </c>
      <c r="D472" s="173" t="s">
        <v>333</v>
      </c>
      <c r="E472" s="174">
        <v>14</v>
      </c>
      <c r="F472" s="174">
        <v>0</v>
      </c>
      <c r="G472" s="175">
        <f>E472*F472</f>
        <v>0</v>
      </c>
      <c r="O472" s="169">
        <v>2</v>
      </c>
      <c r="AA472" s="147">
        <v>1</v>
      </c>
      <c r="AB472" s="147">
        <v>7</v>
      </c>
      <c r="AC472" s="147">
        <v>7</v>
      </c>
      <c r="AZ472" s="147">
        <v>2</v>
      </c>
      <c r="BA472" s="147">
        <f>IF(AZ472=1,G472,0)</f>
        <v>0</v>
      </c>
      <c r="BB472" s="147">
        <f>IF(AZ472=2,G472,0)</f>
        <v>0</v>
      </c>
      <c r="BC472" s="147">
        <f>IF(AZ472=3,G472,0)</f>
        <v>0</v>
      </c>
      <c r="BD472" s="147">
        <f>IF(AZ472=4,G472,0)</f>
        <v>0</v>
      </c>
      <c r="BE472" s="147">
        <f>IF(AZ472=5,G472,0)</f>
        <v>0</v>
      </c>
      <c r="CZ472" s="147">
        <v>1E-05</v>
      </c>
    </row>
    <row r="473" spans="1:15" ht="12.75">
      <c r="A473" s="176"/>
      <c r="B473" s="177"/>
      <c r="C473" s="219" t="s">
        <v>778</v>
      </c>
      <c r="D473" s="220"/>
      <c r="E473" s="179">
        <v>0</v>
      </c>
      <c r="F473" s="180"/>
      <c r="G473" s="181"/>
      <c r="M473" s="178" t="s">
        <v>778</v>
      </c>
      <c r="O473" s="169"/>
    </row>
    <row r="474" spans="1:15" ht="12.75">
      <c r="A474" s="176"/>
      <c r="B474" s="177"/>
      <c r="C474" s="219" t="s">
        <v>779</v>
      </c>
      <c r="D474" s="220"/>
      <c r="E474" s="179">
        <v>14</v>
      </c>
      <c r="F474" s="180"/>
      <c r="G474" s="181"/>
      <c r="M474" s="178" t="s">
        <v>779</v>
      </c>
      <c r="O474" s="169"/>
    </row>
    <row r="475" spans="1:104" ht="12.75">
      <c r="A475" s="170">
        <v>95</v>
      </c>
      <c r="B475" s="171" t="s">
        <v>780</v>
      </c>
      <c r="C475" s="172" t="s">
        <v>781</v>
      </c>
      <c r="D475" s="173" t="s">
        <v>333</v>
      </c>
      <c r="E475" s="174">
        <v>1</v>
      </c>
      <c r="F475" s="174">
        <v>0</v>
      </c>
      <c r="G475" s="175">
        <f>E475*F475</f>
        <v>0</v>
      </c>
      <c r="O475" s="169">
        <v>2</v>
      </c>
      <c r="AA475" s="147">
        <v>1</v>
      </c>
      <c r="AB475" s="147">
        <v>7</v>
      </c>
      <c r="AC475" s="147">
        <v>7</v>
      </c>
      <c r="AZ475" s="147">
        <v>2</v>
      </c>
      <c r="BA475" s="147">
        <f>IF(AZ475=1,G475,0)</f>
        <v>0</v>
      </c>
      <c r="BB475" s="147">
        <f>IF(AZ475=2,G475,0)</f>
        <v>0</v>
      </c>
      <c r="BC475" s="147">
        <f>IF(AZ475=3,G475,0)</f>
        <v>0</v>
      </c>
      <c r="BD475" s="147">
        <f>IF(AZ475=4,G475,0)</f>
        <v>0</v>
      </c>
      <c r="BE475" s="147">
        <f>IF(AZ475=5,G475,0)</f>
        <v>0</v>
      </c>
      <c r="CZ475" s="147">
        <v>2E-05</v>
      </c>
    </row>
    <row r="476" spans="1:15" ht="12.75">
      <c r="A476" s="176"/>
      <c r="B476" s="177"/>
      <c r="C476" s="219" t="s">
        <v>778</v>
      </c>
      <c r="D476" s="220"/>
      <c r="E476" s="179">
        <v>0</v>
      </c>
      <c r="F476" s="180"/>
      <c r="G476" s="181"/>
      <c r="M476" s="178" t="s">
        <v>778</v>
      </c>
      <c r="O476" s="169"/>
    </row>
    <row r="477" spans="1:15" ht="12.75">
      <c r="A477" s="176"/>
      <c r="B477" s="177"/>
      <c r="C477" s="219" t="s">
        <v>782</v>
      </c>
      <c r="D477" s="220"/>
      <c r="E477" s="179">
        <v>1</v>
      </c>
      <c r="F477" s="180"/>
      <c r="G477" s="181"/>
      <c r="M477" s="178" t="s">
        <v>782</v>
      </c>
      <c r="O477" s="169"/>
    </row>
    <row r="478" spans="1:104" ht="12.75">
      <c r="A478" s="170">
        <v>96</v>
      </c>
      <c r="B478" s="171" t="s">
        <v>783</v>
      </c>
      <c r="C478" s="172" t="s">
        <v>784</v>
      </c>
      <c r="D478" s="173" t="s">
        <v>333</v>
      </c>
      <c r="E478" s="174">
        <v>108</v>
      </c>
      <c r="F478" s="174">
        <v>0</v>
      </c>
      <c r="G478" s="175">
        <f>E478*F478</f>
        <v>0</v>
      </c>
      <c r="O478" s="169">
        <v>2</v>
      </c>
      <c r="AA478" s="147">
        <v>1</v>
      </c>
      <c r="AB478" s="147">
        <v>7</v>
      </c>
      <c r="AC478" s="147">
        <v>7</v>
      </c>
      <c r="AZ478" s="147">
        <v>2</v>
      </c>
      <c r="BA478" s="147">
        <f>IF(AZ478=1,G478,0)</f>
        <v>0</v>
      </c>
      <c r="BB478" s="147">
        <f>IF(AZ478=2,G478,0)</f>
        <v>0</v>
      </c>
      <c r="BC478" s="147">
        <f>IF(AZ478=3,G478,0)</f>
        <v>0</v>
      </c>
      <c r="BD478" s="147">
        <f>IF(AZ478=4,G478,0)</f>
        <v>0</v>
      </c>
      <c r="BE478" s="147">
        <f>IF(AZ478=5,G478,0)</f>
        <v>0</v>
      </c>
      <c r="CZ478" s="147">
        <v>2E-05</v>
      </c>
    </row>
    <row r="479" spans="1:15" ht="12.75">
      <c r="A479" s="176"/>
      <c r="B479" s="177"/>
      <c r="C479" s="219" t="s">
        <v>778</v>
      </c>
      <c r="D479" s="220"/>
      <c r="E479" s="179">
        <v>0</v>
      </c>
      <c r="F479" s="180"/>
      <c r="G479" s="181"/>
      <c r="M479" s="178" t="s">
        <v>778</v>
      </c>
      <c r="O479" s="169"/>
    </row>
    <row r="480" spans="1:15" ht="12.75">
      <c r="A480" s="176"/>
      <c r="B480" s="177"/>
      <c r="C480" s="219" t="s">
        <v>785</v>
      </c>
      <c r="D480" s="220"/>
      <c r="E480" s="179">
        <v>68</v>
      </c>
      <c r="F480" s="180"/>
      <c r="G480" s="181"/>
      <c r="M480" s="178" t="s">
        <v>785</v>
      </c>
      <c r="O480" s="169"/>
    </row>
    <row r="481" spans="1:15" ht="12.75">
      <c r="A481" s="176"/>
      <c r="B481" s="177"/>
      <c r="C481" s="219" t="s">
        <v>786</v>
      </c>
      <c r="D481" s="220"/>
      <c r="E481" s="179">
        <v>40</v>
      </c>
      <c r="F481" s="180"/>
      <c r="G481" s="181"/>
      <c r="M481" s="178" t="s">
        <v>786</v>
      </c>
      <c r="O481" s="169"/>
    </row>
    <row r="482" spans="1:104" ht="12.75">
      <c r="A482" s="170">
        <v>97</v>
      </c>
      <c r="B482" s="171" t="s">
        <v>787</v>
      </c>
      <c r="C482" s="172" t="s">
        <v>54</v>
      </c>
      <c r="D482" s="173" t="s">
        <v>343</v>
      </c>
      <c r="E482" s="174">
        <v>55.719</v>
      </c>
      <c r="F482" s="174">
        <v>0</v>
      </c>
      <c r="G482" s="175">
        <f>E482*F482</f>
        <v>0</v>
      </c>
      <c r="O482" s="169">
        <v>2</v>
      </c>
      <c r="AA482" s="147">
        <v>1</v>
      </c>
      <c r="AB482" s="147">
        <v>7</v>
      </c>
      <c r="AC482" s="147">
        <v>7</v>
      </c>
      <c r="AZ482" s="147">
        <v>2</v>
      </c>
      <c r="BA482" s="147">
        <f>IF(AZ482=1,G482,0)</f>
        <v>0</v>
      </c>
      <c r="BB482" s="147">
        <f>IF(AZ482=2,G482,0)</f>
        <v>0</v>
      </c>
      <c r="BC482" s="147">
        <f>IF(AZ482=3,G482,0)</f>
        <v>0</v>
      </c>
      <c r="BD482" s="147">
        <f>IF(AZ482=4,G482,0)</f>
        <v>0</v>
      </c>
      <c r="BE482" s="147">
        <f>IF(AZ482=5,G482,0)</f>
        <v>0</v>
      </c>
      <c r="CZ482" s="147">
        <v>0</v>
      </c>
    </row>
    <row r="483" spans="1:15" ht="12.75">
      <c r="A483" s="176"/>
      <c r="B483" s="177"/>
      <c r="C483" s="219" t="s">
        <v>788</v>
      </c>
      <c r="D483" s="220"/>
      <c r="E483" s="179">
        <v>0</v>
      </c>
      <c r="F483" s="180"/>
      <c r="G483" s="181"/>
      <c r="M483" s="178" t="s">
        <v>788</v>
      </c>
      <c r="O483" s="169"/>
    </row>
    <row r="484" spans="1:15" ht="12.75">
      <c r="A484" s="176"/>
      <c r="B484" s="177"/>
      <c r="C484" s="219" t="s">
        <v>789</v>
      </c>
      <c r="D484" s="220"/>
      <c r="E484" s="179">
        <v>55.719</v>
      </c>
      <c r="F484" s="180"/>
      <c r="G484" s="181"/>
      <c r="M484" s="178" t="s">
        <v>789</v>
      </c>
      <c r="O484" s="169"/>
    </row>
    <row r="485" spans="1:104" ht="22.5">
      <c r="A485" s="170">
        <v>98</v>
      </c>
      <c r="B485" s="171" t="s">
        <v>790</v>
      </c>
      <c r="C485" s="172" t="s">
        <v>791</v>
      </c>
      <c r="D485" s="173" t="s">
        <v>386</v>
      </c>
      <c r="E485" s="174">
        <v>6.3</v>
      </c>
      <c r="F485" s="174">
        <v>0</v>
      </c>
      <c r="G485" s="175">
        <f>E485*F485</f>
        <v>0</v>
      </c>
      <c r="O485" s="169">
        <v>2</v>
      </c>
      <c r="AA485" s="147">
        <v>3</v>
      </c>
      <c r="AB485" s="147">
        <v>7</v>
      </c>
      <c r="AC485" s="147">
        <v>60780011</v>
      </c>
      <c r="AZ485" s="147">
        <v>2</v>
      </c>
      <c r="BA485" s="147">
        <f>IF(AZ485=1,G485,0)</f>
        <v>0</v>
      </c>
      <c r="BB485" s="147">
        <f>IF(AZ485=2,G485,0)</f>
        <v>0</v>
      </c>
      <c r="BC485" s="147">
        <f>IF(AZ485=3,G485,0)</f>
        <v>0</v>
      </c>
      <c r="BD485" s="147">
        <f>IF(AZ485=4,G485,0)</f>
        <v>0</v>
      </c>
      <c r="BE485" s="147">
        <f>IF(AZ485=5,G485,0)</f>
        <v>0</v>
      </c>
      <c r="CZ485" s="147">
        <v>0.00243</v>
      </c>
    </row>
    <row r="486" spans="1:15" ht="12.75">
      <c r="A486" s="176"/>
      <c r="B486" s="177"/>
      <c r="C486" s="219" t="s">
        <v>792</v>
      </c>
      <c r="D486" s="220"/>
      <c r="E486" s="179">
        <v>6.3</v>
      </c>
      <c r="F486" s="180"/>
      <c r="G486" s="181"/>
      <c r="M486" s="178" t="s">
        <v>792</v>
      </c>
      <c r="O486" s="169"/>
    </row>
    <row r="487" spans="1:104" ht="22.5">
      <c r="A487" s="170">
        <v>99</v>
      </c>
      <c r="B487" s="171" t="s">
        <v>793</v>
      </c>
      <c r="C487" s="172" t="s">
        <v>794</v>
      </c>
      <c r="D487" s="173" t="s">
        <v>386</v>
      </c>
      <c r="E487" s="174">
        <v>14.7</v>
      </c>
      <c r="F487" s="174">
        <v>0</v>
      </c>
      <c r="G487" s="175">
        <f>E487*F487</f>
        <v>0</v>
      </c>
      <c r="O487" s="169">
        <v>2</v>
      </c>
      <c r="AA487" s="147">
        <v>3</v>
      </c>
      <c r="AB487" s="147">
        <v>7</v>
      </c>
      <c r="AC487" s="147">
        <v>60780013</v>
      </c>
      <c r="AZ487" s="147">
        <v>2</v>
      </c>
      <c r="BA487" s="147">
        <f>IF(AZ487=1,G487,0)</f>
        <v>0</v>
      </c>
      <c r="BB487" s="147">
        <f>IF(AZ487=2,G487,0)</f>
        <v>0</v>
      </c>
      <c r="BC487" s="147">
        <f>IF(AZ487=3,G487,0)</f>
        <v>0</v>
      </c>
      <c r="BD487" s="147">
        <f>IF(AZ487=4,G487,0)</f>
        <v>0</v>
      </c>
      <c r="BE487" s="147">
        <f>IF(AZ487=5,G487,0)</f>
        <v>0</v>
      </c>
      <c r="CZ487" s="147">
        <v>0.00364</v>
      </c>
    </row>
    <row r="488" spans="1:15" ht="12.75">
      <c r="A488" s="176"/>
      <c r="B488" s="177"/>
      <c r="C488" s="219" t="s">
        <v>795</v>
      </c>
      <c r="D488" s="220"/>
      <c r="E488" s="179">
        <v>14.7</v>
      </c>
      <c r="F488" s="180"/>
      <c r="G488" s="181"/>
      <c r="M488" s="178" t="s">
        <v>795</v>
      </c>
      <c r="O488" s="169"/>
    </row>
    <row r="489" spans="1:104" ht="22.5">
      <c r="A489" s="170">
        <v>100</v>
      </c>
      <c r="B489" s="171" t="s">
        <v>796</v>
      </c>
      <c r="C489" s="172" t="s">
        <v>797</v>
      </c>
      <c r="D489" s="173" t="s">
        <v>386</v>
      </c>
      <c r="E489" s="174">
        <v>3.3075</v>
      </c>
      <c r="F489" s="174">
        <v>0</v>
      </c>
      <c r="G489" s="175">
        <f>E489*F489</f>
        <v>0</v>
      </c>
      <c r="O489" s="169">
        <v>2</v>
      </c>
      <c r="AA489" s="147">
        <v>3</v>
      </c>
      <c r="AB489" s="147">
        <v>7</v>
      </c>
      <c r="AC489" s="147">
        <v>60780014</v>
      </c>
      <c r="AZ489" s="147">
        <v>2</v>
      </c>
      <c r="BA489" s="147">
        <f>IF(AZ489=1,G489,0)</f>
        <v>0</v>
      </c>
      <c r="BB489" s="147">
        <f>IF(AZ489=2,G489,0)</f>
        <v>0</v>
      </c>
      <c r="BC489" s="147">
        <f>IF(AZ489=3,G489,0)</f>
        <v>0</v>
      </c>
      <c r="BD489" s="147">
        <f>IF(AZ489=4,G489,0)</f>
        <v>0</v>
      </c>
      <c r="BE489" s="147">
        <f>IF(AZ489=5,G489,0)</f>
        <v>0</v>
      </c>
      <c r="CZ489" s="147">
        <v>0.00425</v>
      </c>
    </row>
    <row r="490" spans="1:15" ht="12.75">
      <c r="A490" s="176"/>
      <c r="B490" s="177"/>
      <c r="C490" s="219" t="s">
        <v>798</v>
      </c>
      <c r="D490" s="220"/>
      <c r="E490" s="179">
        <v>3.3075</v>
      </c>
      <c r="F490" s="180"/>
      <c r="G490" s="181"/>
      <c r="M490" s="178" t="s">
        <v>798</v>
      </c>
      <c r="O490" s="169"/>
    </row>
    <row r="491" spans="1:104" ht="22.5">
      <c r="A491" s="170">
        <v>101</v>
      </c>
      <c r="B491" s="171" t="s">
        <v>799</v>
      </c>
      <c r="C491" s="172" t="s">
        <v>800</v>
      </c>
      <c r="D491" s="173" t="s">
        <v>386</v>
      </c>
      <c r="E491" s="174">
        <v>59.4825</v>
      </c>
      <c r="F491" s="174">
        <v>0</v>
      </c>
      <c r="G491" s="175">
        <f>E491*F491</f>
        <v>0</v>
      </c>
      <c r="O491" s="169">
        <v>2</v>
      </c>
      <c r="AA491" s="147">
        <v>3</v>
      </c>
      <c r="AB491" s="147">
        <v>7</v>
      </c>
      <c r="AC491" s="147">
        <v>60780015</v>
      </c>
      <c r="AZ491" s="147">
        <v>2</v>
      </c>
      <c r="BA491" s="147">
        <f>IF(AZ491=1,G491,0)</f>
        <v>0</v>
      </c>
      <c r="BB491" s="147">
        <f>IF(AZ491=2,G491,0)</f>
        <v>0</v>
      </c>
      <c r="BC491" s="147">
        <f>IF(AZ491=3,G491,0)</f>
        <v>0</v>
      </c>
      <c r="BD491" s="147">
        <f>IF(AZ491=4,G491,0)</f>
        <v>0</v>
      </c>
      <c r="BE491" s="147">
        <f>IF(AZ491=5,G491,0)</f>
        <v>0</v>
      </c>
      <c r="CZ491" s="147">
        <v>0.00486</v>
      </c>
    </row>
    <row r="492" spans="1:15" ht="12.75">
      <c r="A492" s="176"/>
      <c r="B492" s="177"/>
      <c r="C492" s="219" t="s">
        <v>801</v>
      </c>
      <c r="D492" s="220"/>
      <c r="E492" s="179">
        <v>59.4825</v>
      </c>
      <c r="F492" s="180"/>
      <c r="G492" s="181"/>
      <c r="M492" s="178" t="s">
        <v>801</v>
      </c>
      <c r="O492" s="169"/>
    </row>
    <row r="493" spans="1:104" ht="22.5">
      <c r="A493" s="170">
        <v>102</v>
      </c>
      <c r="B493" s="171" t="s">
        <v>802</v>
      </c>
      <c r="C493" s="172" t="s">
        <v>803</v>
      </c>
      <c r="D493" s="173" t="s">
        <v>386</v>
      </c>
      <c r="E493" s="174">
        <v>27.93</v>
      </c>
      <c r="F493" s="174">
        <v>0</v>
      </c>
      <c r="G493" s="175">
        <f>E493*F493</f>
        <v>0</v>
      </c>
      <c r="O493" s="169">
        <v>2</v>
      </c>
      <c r="AA493" s="147">
        <v>3</v>
      </c>
      <c r="AB493" s="147">
        <v>7</v>
      </c>
      <c r="AC493" s="147">
        <v>60780016</v>
      </c>
      <c r="AZ493" s="147">
        <v>2</v>
      </c>
      <c r="BA493" s="147">
        <f>IF(AZ493=1,G493,0)</f>
        <v>0</v>
      </c>
      <c r="BB493" s="147">
        <f>IF(AZ493=2,G493,0)</f>
        <v>0</v>
      </c>
      <c r="BC493" s="147">
        <f>IF(AZ493=3,G493,0)</f>
        <v>0</v>
      </c>
      <c r="BD493" s="147">
        <f>IF(AZ493=4,G493,0)</f>
        <v>0</v>
      </c>
      <c r="BE493" s="147">
        <f>IF(AZ493=5,G493,0)</f>
        <v>0</v>
      </c>
      <c r="CZ493" s="147">
        <v>0.00567</v>
      </c>
    </row>
    <row r="494" spans="1:15" ht="12.75">
      <c r="A494" s="176"/>
      <c r="B494" s="177"/>
      <c r="C494" s="219" t="s">
        <v>804</v>
      </c>
      <c r="D494" s="220"/>
      <c r="E494" s="179">
        <v>27.93</v>
      </c>
      <c r="F494" s="180"/>
      <c r="G494" s="181"/>
      <c r="M494" s="178" t="s">
        <v>804</v>
      </c>
      <c r="O494" s="169"/>
    </row>
    <row r="495" spans="1:104" ht="22.5">
      <c r="A495" s="170">
        <v>103</v>
      </c>
      <c r="B495" s="171" t="s">
        <v>805</v>
      </c>
      <c r="C495" s="172" t="s">
        <v>806</v>
      </c>
      <c r="D495" s="173" t="s">
        <v>386</v>
      </c>
      <c r="E495" s="174">
        <v>22.8375</v>
      </c>
      <c r="F495" s="174">
        <v>0</v>
      </c>
      <c r="G495" s="175">
        <f>E495*F495</f>
        <v>0</v>
      </c>
      <c r="O495" s="169">
        <v>2</v>
      </c>
      <c r="AA495" s="147">
        <v>3</v>
      </c>
      <c r="AB495" s="147">
        <v>7</v>
      </c>
      <c r="AC495" s="147">
        <v>60780018</v>
      </c>
      <c r="AZ495" s="147">
        <v>2</v>
      </c>
      <c r="BA495" s="147">
        <f>IF(AZ495=1,G495,0)</f>
        <v>0</v>
      </c>
      <c r="BB495" s="147">
        <f>IF(AZ495=2,G495,0)</f>
        <v>0</v>
      </c>
      <c r="BC495" s="147">
        <f>IF(AZ495=3,G495,0)</f>
        <v>0</v>
      </c>
      <c r="BD495" s="147">
        <f>IF(AZ495=4,G495,0)</f>
        <v>0</v>
      </c>
      <c r="BE495" s="147">
        <f>IF(AZ495=5,G495,0)</f>
        <v>0</v>
      </c>
      <c r="CZ495" s="147">
        <v>0.00688</v>
      </c>
    </row>
    <row r="496" spans="1:15" ht="12.75">
      <c r="A496" s="176"/>
      <c r="B496" s="177"/>
      <c r="C496" s="219" t="s">
        <v>807</v>
      </c>
      <c r="D496" s="220"/>
      <c r="E496" s="179">
        <v>22.8375</v>
      </c>
      <c r="F496" s="180"/>
      <c r="G496" s="181"/>
      <c r="M496" s="178" t="s">
        <v>807</v>
      </c>
      <c r="O496" s="169"/>
    </row>
    <row r="497" spans="1:104" ht="22.5">
      <c r="A497" s="170">
        <v>104</v>
      </c>
      <c r="B497" s="171" t="s">
        <v>808</v>
      </c>
      <c r="C497" s="172" t="s">
        <v>58</v>
      </c>
      <c r="D497" s="173" t="s">
        <v>386</v>
      </c>
      <c r="E497" s="174">
        <v>16.8</v>
      </c>
      <c r="F497" s="174">
        <v>0</v>
      </c>
      <c r="G497" s="175">
        <f>E497*F497</f>
        <v>0</v>
      </c>
      <c r="O497" s="169">
        <v>2</v>
      </c>
      <c r="AA497" s="147">
        <v>3</v>
      </c>
      <c r="AB497" s="147">
        <v>7</v>
      </c>
      <c r="AC497" s="147" t="s">
        <v>808</v>
      </c>
      <c r="AZ497" s="147">
        <v>2</v>
      </c>
      <c r="BA497" s="147">
        <f>IF(AZ497=1,G497,0)</f>
        <v>0</v>
      </c>
      <c r="BB497" s="147">
        <f>IF(AZ497=2,G497,0)</f>
        <v>0</v>
      </c>
      <c r="BC497" s="147">
        <f>IF(AZ497=3,G497,0)</f>
        <v>0</v>
      </c>
      <c r="BD497" s="147">
        <f>IF(AZ497=4,G497,0)</f>
        <v>0</v>
      </c>
      <c r="BE497" s="147">
        <f>IF(AZ497=5,G497,0)</f>
        <v>0</v>
      </c>
      <c r="CZ497" s="147">
        <v>0.00749</v>
      </c>
    </row>
    <row r="498" spans="1:15" ht="12.75">
      <c r="A498" s="176"/>
      <c r="B498" s="177"/>
      <c r="C498" s="219" t="s">
        <v>809</v>
      </c>
      <c r="D498" s="220"/>
      <c r="E498" s="179">
        <v>16.8</v>
      </c>
      <c r="F498" s="180"/>
      <c r="G498" s="181"/>
      <c r="M498" s="178" t="s">
        <v>809</v>
      </c>
      <c r="O498" s="169"/>
    </row>
    <row r="499" spans="1:104" ht="22.5">
      <c r="A499" s="170">
        <v>105</v>
      </c>
      <c r="B499" s="171" t="s">
        <v>810</v>
      </c>
      <c r="C499" s="172" t="s">
        <v>59</v>
      </c>
      <c r="D499" s="173" t="s">
        <v>386</v>
      </c>
      <c r="E499" s="174">
        <v>18.48</v>
      </c>
      <c r="F499" s="174">
        <v>0</v>
      </c>
      <c r="G499" s="175">
        <f>E499*F499</f>
        <v>0</v>
      </c>
      <c r="O499" s="169">
        <v>2</v>
      </c>
      <c r="AA499" s="147">
        <v>3</v>
      </c>
      <c r="AB499" s="147">
        <v>7</v>
      </c>
      <c r="AC499" s="147" t="s">
        <v>810</v>
      </c>
      <c r="AZ499" s="147">
        <v>2</v>
      </c>
      <c r="BA499" s="147">
        <f>IF(AZ499=1,G499,0)</f>
        <v>0</v>
      </c>
      <c r="BB499" s="147">
        <f>IF(AZ499=2,G499,0)</f>
        <v>0</v>
      </c>
      <c r="BC499" s="147">
        <f>IF(AZ499=3,G499,0)</f>
        <v>0</v>
      </c>
      <c r="BD499" s="147">
        <f>IF(AZ499=4,G499,0)</f>
        <v>0</v>
      </c>
      <c r="BE499" s="147">
        <f>IF(AZ499=5,G499,0)</f>
        <v>0</v>
      </c>
      <c r="CZ499" s="147">
        <v>0.00749</v>
      </c>
    </row>
    <row r="500" spans="1:15" ht="12.75">
      <c r="A500" s="176"/>
      <c r="B500" s="177"/>
      <c r="C500" s="219" t="s">
        <v>811</v>
      </c>
      <c r="D500" s="220"/>
      <c r="E500" s="179">
        <v>18.48</v>
      </c>
      <c r="F500" s="180"/>
      <c r="G500" s="181"/>
      <c r="M500" s="178" t="s">
        <v>811</v>
      </c>
      <c r="O500" s="169"/>
    </row>
    <row r="501" spans="1:104" ht="22.5">
      <c r="A501" s="170">
        <v>106</v>
      </c>
      <c r="B501" s="171" t="s">
        <v>812</v>
      </c>
      <c r="C501" s="172" t="s">
        <v>60</v>
      </c>
      <c r="D501" s="173" t="s">
        <v>386</v>
      </c>
      <c r="E501" s="174">
        <v>19.2675</v>
      </c>
      <c r="F501" s="174">
        <v>0</v>
      </c>
      <c r="G501" s="175">
        <f>E501*F501</f>
        <v>0</v>
      </c>
      <c r="O501" s="169">
        <v>2</v>
      </c>
      <c r="AA501" s="147">
        <v>3</v>
      </c>
      <c r="AB501" s="147">
        <v>7</v>
      </c>
      <c r="AC501" s="147" t="s">
        <v>812</v>
      </c>
      <c r="AZ501" s="147">
        <v>2</v>
      </c>
      <c r="BA501" s="147">
        <f>IF(AZ501=1,G501,0)</f>
        <v>0</v>
      </c>
      <c r="BB501" s="147">
        <f>IF(AZ501=2,G501,0)</f>
        <v>0</v>
      </c>
      <c r="BC501" s="147">
        <f>IF(AZ501=3,G501,0)</f>
        <v>0</v>
      </c>
      <c r="BD501" s="147">
        <f>IF(AZ501=4,G501,0)</f>
        <v>0</v>
      </c>
      <c r="BE501" s="147">
        <f>IF(AZ501=5,G501,0)</f>
        <v>0</v>
      </c>
      <c r="CZ501" s="147">
        <v>0.00749</v>
      </c>
    </row>
    <row r="502" spans="1:15" ht="12.75">
      <c r="A502" s="176"/>
      <c r="B502" s="177"/>
      <c r="C502" s="219" t="s">
        <v>813</v>
      </c>
      <c r="D502" s="220"/>
      <c r="E502" s="179">
        <v>19.2675</v>
      </c>
      <c r="F502" s="180"/>
      <c r="G502" s="181"/>
      <c r="M502" s="178" t="s">
        <v>813</v>
      </c>
      <c r="O502" s="169"/>
    </row>
    <row r="503" spans="1:104" ht="12.75">
      <c r="A503" s="170">
        <v>107</v>
      </c>
      <c r="B503" s="171" t="s">
        <v>814</v>
      </c>
      <c r="C503" s="172" t="s">
        <v>815</v>
      </c>
      <c r="D503" s="173" t="s">
        <v>281</v>
      </c>
      <c r="E503" s="174"/>
      <c r="F503" s="174">
        <v>0</v>
      </c>
      <c r="G503" s="175">
        <f>E503*F503</f>
        <v>0</v>
      </c>
      <c r="O503" s="169">
        <v>2</v>
      </c>
      <c r="AA503" s="147">
        <v>7</v>
      </c>
      <c r="AB503" s="147">
        <v>1002</v>
      </c>
      <c r="AC503" s="147">
        <v>5</v>
      </c>
      <c r="AZ503" s="147">
        <v>2</v>
      </c>
      <c r="BA503" s="147">
        <f>IF(AZ503=1,G503,0)</f>
        <v>0</v>
      </c>
      <c r="BB503" s="147">
        <f>IF(AZ503=2,G503,0)</f>
        <v>0</v>
      </c>
      <c r="BC503" s="147">
        <f>IF(AZ503=3,G503,0)</f>
        <v>0</v>
      </c>
      <c r="BD503" s="147">
        <f>IF(AZ503=4,G503,0)</f>
        <v>0</v>
      </c>
      <c r="BE503" s="147">
        <f>IF(AZ503=5,G503,0)</f>
        <v>0</v>
      </c>
      <c r="CZ503" s="147">
        <v>0</v>
      </c>
    </row>
    <row r="504" spans="1:57" ht="12.75">
      <c r="A504" s="182"/>
      <c r="B504" s="183" t="s">
        <v>293</v>
      </c>
      <c r="C504" s="184" t="str">
        <f>CONCATENATE(B469," ",C469)</f>
        <v>766 Konstrukce truhlářské</v>
      </c>
      <c r="D504" s="182"/>
      <c r="E504" s="185"/>
      <c r="F504" s="185"/>
      <c r="G504" s="186">
        <f>SUM(G469:G503)</f>
        <v>0</v>
      </c>
      <c r="O504" s="169">
        <v>4</v>
      </c>
      <c r="BA504" s="187">
        <f>SUM(BA469:BA503)</f>
        <v>0</v>
      </c>
      <c r="BB504" s="187">
        <f>SUM(BB469:BB503)</f>
        <v>0</v>
      </c>
      <c r="BC504" s="187">
        <f>SUM(BC469:BC503)</f>
        <v>0</v>
      </c>
      <c r="BD504" s="187">
        <f>SUM(BD469:BD503)</f>
        <v>0</v>
      </c>
      <c r="BE504" s="187">
        <f>SUM(BE469:BE503)</f>
        <v>0</v>
      </c>
    </row>
    <row r="505" spans="1:15" ht="12.75">
      <c r="A505" s="162" t="s">
        <v>292</v>
      </c>
      <c r="B505" s="163" t="s">
        <v>816</v>
      </c>
      <c r="C505" s="164" t="s">
        <v>817</v>
      </c>
      <c r="D505" s="165"/>
      <c r="E505" s="166"/>
      <c r="F505" s="166"/>
      <c r="G505" s="167"/>
      <c r="H505" s="168"/>
      <c r="I505" s="168"/>
      <c r="O505" s="169">
        <v>1</v>
      </c>
    </row>
    <row r="506" spans="1:104" ht="12.75">
      <c r="A506" s="170">
        <v>108</v>
      </c>
      <c r="B506" s="171" t="s">
        <v>818</v>
      </c>
      <c r="C506" s="172" t="s">
        <v>819</v>
      </c>
      <c r="D506" s="173" t="s">
        <v>343</v>
      </c>
      <c r="E506" s="174">
        <v>9.585</v>
      </c>
      <c r="F506" s="174">
        <v>0</v>
      </c>
      <c r="G506" s="175">
        <f>E506*F506</f>
        <v>0</v>
      </c>
      <c r="O506" s="169">
        <v>2</v>
      </c>
      <c r="AA506" s="147">
        <v>1</v>
      </c>
      <c r="AB506" s="147">
        <v>7</v>
      </c>
      <c r="AC506" s="147">
        <v>7</v>
      </c>
      <c r="AZ506" s="147">
        <v>2</v>
      </c>
      <c r="BA506" s="147">
        <f>IF(AZ506=1,G506,0)</f>
        <v>0</v>
      </c>
      <c r="BB506" s="147">
        <f>IF(AZ506=2,G506,0)</f>
        <v>0</v>
      </c>
      <c r="BC506" s="147">
        <f>IF(AZ506=3,G506,0)</f>
        <v>0</v>
      </c>
      <c r="BD506" s="147">
        <f>IF(AZ506=4,G506,0)</f>
        <v>0</v>
      </c>
      <c r="BE506" s="147">
        <f>IF(AZ506=5,G506,0)</f>
        <v>0</v>
      </c>
      <c r="CZ506" s="147">
        <v>0.00046</v>
      </c>
    </row>
    <row r="507" spans="1:15" ht="12.75">
      <c r="A507" s="176"/>
      <c r="B507" s="177"/>
      <c r="C507" s="219" t="s">
        <v>334</v>
      </c>
      <c r="D507" s="220"/>
      <c r="E507" s="179">
        <v>0</v>
      </c>
      <c r="F507" s="180"/>
      <c r="G507" s="181"/>
      <c r="M507" s="178" t="s">
        <v>334</v>
      </c>
      <c r="O507" s="169"/>
    </row>
    <row r="508" spans="1:15" ht="12.75">
      <c r="A508" s="176"/>
      <c r="B508" s="177"/>
      <c r="C508" s="219" t="s">
        <v>820</v>
      </c>
      <c r="D508" s="220"/>
      <c r="E508" s="179">
        <v>7.9</v>
      </c>
      <c r="F508" s="180"/>
      <c r="G508" s="181"/>
      <c r="M508" s="178" t="s">
        <v>820</v>
      </c>
      <c r="O508" s="169"/>
    </row>
    <row r="509" spans="1:15" ht="12.75">
      <c r="A509" s="176"/>
      <c r="B509" s="177"/>
      <c r="C509" s="219" t="s">
        <v>821</v>
      </c>
      <c r="D509" s="220"/>
      <c r="E509" s="179">
        <v>1.685</v>
      </c>
      <c r="F509" s="180"/>
      <c r="G509" s="181"/>
      <c r="M509" s="178" t="s">
        <v>821</v>
      </c>
      <c r="O509" s="169"/>
    </row>
    <row r="510" spans="1:104" ht="12.75">
      <c r="A510" s="170">
        <v>109</v>
      </c>
      <c r="B510" s="171" t="s">
        <v>822</v>
      </c>
      <c r="C510" s="172" t="s">
        <v>61</v>
      </c>
      <c r="D510" s="173" t="s">
        <v>333</v>
      </c>
      <c r="E510" s="174">
        <v>22</v>
      </c>
      <c r="F510" s="174">
        <v>0</v>
      </c>
      <c r="G510" s="175">
        <f>E510*F510</f>
        <v>0</v>
      </c>
      <c r="O510" s="169">
        <v>2</v>
      </c>
      <c r="AA510" s="147">
        <v>1</v>
      </c>
      <c r="AB510" s="147">
        <v>7</v>
      </c>
      <c r="AC510" s="147">
        <v>7</v>
      </c>
      <c r="AZ510" s="147">
        <v>2</v>
      </c>
      <c r="BA510" s="147">
        <f>IF(AZ510=1,G510,0)</f>
        <v>0</v>
      </c>
      <c r="BB510" s="147">
        <f>IF(AZ510=2,G510,0)</f>
        <v>0</v>
      </c>
      <c r="BC510" s="147">
        <f>IF(AZ510=3,G510,0)</f>
        <v>0</v>
      </c>
      <c r="BD510" s="147">
        <f>IF(AZ510=4,G510,0)</f>
        <v>0</v>
      </c>
      <c r="BE510" s="147">
        <f>IF(AZ510=5,G510,0)</f>
        <v>0</v>
      </c>
      <c r="CZ510" s="147">
        <v>0</v>
      </c>
    </row>
    <row r="511" spans="1:15" ht="12.75">
      <c r="A511" s="176"/>
      <c r="B511" s="177"/>
      <c r="C511" s="219" t="s">
        <v>823</v>
      </c>
      <c r="D511" s="220"/>
      <c r="E511" s="179">
        <v>22</v>
      </c>
      <c r="F511" s="180"/>
      <c r="G511" s="181"/>
      <c r="M511" s="178" t="s">
        <v>823</v>
      </c>
      <c r="O511" s="169"/>
    </row>
    <row r="512" spans="1:104" ht="12.75">
      <c r="A512" s="170">
        <v>110</v>
      </c>
      <c r="B512" s="171" t="s">
        <v>824</v>
      </c>
      <c r="C512" s="172" t="s">
        <v>62</v>
      </c>
      <c r="D512" s="173" t="s">
        <v>343</v>
      </c>
      <c r="E512" s="174">
        <v>17.728</v>
      </c>
      <c r="F512" s="174">
        <v>0</v>
      </c>
      <c r="G512" s="175">
        <f>E512*F512</f>
        <v>0</v>
      </c>
      <c r="O512" s="169">
        <v>2</v>
      </c>
      <c r="AA512" s="147">
        <v>1</v>
      </c>
      <c r="AB512" s="147">
        <v>7</v>
      </c>
      <c r="AC512" s="147">
        <v>7</v>
      </c>
      <c r="AZ512" s="147">
        <v>2</v>
      </c>
      <c r="BA512" s="147">
        <f>IF(AZ512=1,G512,0)</f>
        <v>0</v>
      </c>
      <c r="BB512" s="147">
        <f>IF(AZ512=2,G512,0)</f>
        <v>0</v>
      </c>
      <c r="BC512" s="147">
        <f>IF(AZ512=3,G512,0)</f>
        <v>0</v>
      </c>
      <c r="BD512" s="147">
        <f>IF(AZ512=4,G512,0)</f>
        <v>0</v>
      </c>
      <c r="BE512" s="147">
        <f>IF(AZ512=5,G512,0)</f>
        <v>0</v>
      </c>
      <c r="CZ512" s="147">
        <v>0</v>
      </c>
    </row>
    <row r="513" spans="1:15" ht="12.75">
      <c r="A513" s="176"/>
      <c r="B513" s="177"/>
      <c r="C513" s="219" t="s">
        <v>825</v>
      </c>
      <c r="D513" s="220"/>
      <c r="E513" s="179">
        <v>0</v>
      </c>
      <c r="F513" s="180"/>
      <c r="G513" s="181"/>
      <c r="M513" s="178" t="s">
        <v>825</v>
      </c>
      <c r="O513" s="169"/>
    </row>
    <row r="514" spans="1:15" ht="12.75">
      <c r="A514" s="176"/>
      <c r="B514" s="177"/>
      <c r="C514" s="219" t="s">
        <v>826</v>
      </c>
      <c r="D514" s="220"/>
      <c r="E514" s="179">
        <v>17.728</v>
      </c>
      <c r="F514" s="180"/>
      <c r="G514" s="181"/>
      <c r="M514" s="178" t="s">
        <v>826</v>
      </c>
      <c r="O514" s="169"/>
    </row>
    <row r="515" spans="1:104" ht="22.5">
      <c r="A515" s="170">
        <v>111</v>
      </c>
      <c r="B515" s="171" t="s">
        <v>827</v>
      </c>
      <c r="C515" s="172" t="s">
        <v>828</v>
      </c>
      <c r="D515" s="173" t="s">
        <v>521</v>
      </c>
      <c r="E515" s="174">
        <v>237</v>
      </c>
      <c r="F515" s="174">
        <v>0</v>
      </c>
      <c r="G515" s="175">
        <f>E515*F515</f>
        <v>0</v>
      </c>
      <c r="O515" s="169">
        <v>2</v>
      </c>
      <c r="AA515" s="147">
        <v>1</v>
      </c>
      <c r="AB515" s="147">
        <v>7</v>
      </c>
      <c r="AC515" s="147">
        <v>7</v>
      </c>
      <c r="AZ515" s="147">
        <v>2</v>
      </c>
      <c r="BA515" s="147">
        <f>IF(AZ515=1,G515,0)</f>
        <v>0</v>
      </c>
      <c r="BB515" s="147">
        <f>IF(AZ515=2,G515,0)</f>
        <v>0</v>
      </c>
      <c r="BC515" s="147">
        <f>IF(AZ515=3,G515,0)</f>
        <v>0</v>
      </c>
      <c r="BD515" s="147">
        <f>IF(AZ515=4,G515,0)</f>
        <v>0</v>
      </c>
      <c r="BE515" s="147">
        <f>IF(AZ515=5,G515,0)</f>
        <v>0</v>
      </c>
      <c r="CZ515" s="147">
        <v>5E-05</v>
      </c>
    </row>
    <row r="516" spans="1:15" ht="12.75">
      <c r="A516" s="176"/>
      <c r="B516" s="177"/>
      <c r="C516" s="219" t="s">
        <v>829</v>
      </c>
      <c r="D516" s="220"/>
      <c r="E516" s="179">
        <v>237</v>
      </c>
      <c r="F516" s="180"/>
      <c r="G516" s="181"/>
      <c r="M516" s="178" t="s">
        <v>829</v>
      </c>
      <c r="O516" s="169"/>
    </row>
    <row r="517" spans="1:104" ht="22.5">
      <c r="A517" s="170">
        <v>112</v>
      </c>
      <c r="B517" s="171" t="s">
        <v>830</v>
      </c>
      <c r="C517" s="172" t="s">
        <v>63</v>
      </c>
      <c r="D517" s="173" t="s">
        <v>333</v>
      </c>
      <c r="E517" s="174">
        <v>2</v>
      </c>
      <c r="F517" s="174">
        <v>0</v>
      </c>
      <c r="G517" s="175">
        <f>E517*F517</f>
        <v>0</v>
      </c>
      <c r="O517" s="169">
        <v>2</v>
      </c>
      <c r="AA517" s="147">
        <v>3</v>
      </c>
      <c r="AB517" s="147">
        <v>7</v>
      </c>
      <c r="AC517" s="147">
        <v>55311103</v>
      </c>
      <c r="AZ517" s="147">
        <v>2</v>
      </c>
      <c r="BA517" s="147">
        <f>IF(AZ517=1,G517,0)</f>
        <v>0</v>
      </c>
      <c r="BB517" s="147">
        <f>IF(AZ517=2,G517,0)</f>
        <v>0</v>
      </c>
      <c r="BC517" s="147">
        <f>IF(AZ517=3,G517,0)</f>
        <v>0</v>
      </c>
      <c r="BD517" s="147">
        <f>IF(AZ517=4,G517,0)</f>
        <v>0</v>
      </c>
      <c r="BE517" s="147">
        <f>IF(AZ517=5,G517,0)</f>
        <v>0</v>
      </c>
      <c r="CZ517" s="147">
        <v>0</v>
      </c>
    </row>
    <row r="518" spans="1:15" ht="12.75">
      <c r="A518" s="176"/>
      <c r="B518" s="177"/>
      <c r="C518" s="219" t="s">
        <v>831</v>
      </c>
      <c r="D518" s="220"/>
      <c r="E518" s="179">
        <v>2</v>
      </c>
      <c r="F518" s="180"/>
      <c r="G518" s="181"/>
      <c r="M518" s="178" t="s">
        <v>831</v>
      </c>
      <c r="O518" s="169"/>
    </row>
    <row r="519" spans="1:104" ht="22.5">
      <c r="A519" s="170">
        <v>113</v>
      </c>
      <c r="B519" s="171" t="s">
        <v>832</v>
      </c>
      <c r="C519" s="172" t="s">
        <v>64</v>
      </c>
      <c r="D519" s="173" t="s">
        <v>333</v>
      </c>
      <c r="E519" s="174">
        <v>1</v>
      </c>
      <c r="F519" s="174">
        <v>0</v>
      </c>
      <c r="G519" s="175">
        <f>E519*F519</f>
        <v>0</v>
      </c>
      <c r="O519" s="169">
        <v>2</v>
      </c>
      <c r="AA519" s="147">
        <v>3</v>
      </c>
      <c r="AB519" s="147">
        <v>7</v>
      </c>
      <c r="AC519" s="147">
        <v>55311104</v>
      </c>
      <c r="AZ519" s="147">
        <v>2</v>
      </c>
      <c r="BA519" s="147">
        <f>IF(AZ519=1,G519,0)</f>
        <v>0</v>
      </c>
      <c r="BB519" s="147">
        <f>IF(AZ519=2,G519,0)</f>
        <v>0</v>
      </c>
      <c r="BC519" s="147">
        <f>IF(AZ519=3,G519,0)</f>
        <v>0</v>
      </c>
      <c r="BD519" s="147">
        <f>IF(AZ519=4,G519,0)</f>
        <v>0</v>
      </c>
      <c r="BE519" s="147">
        <f>IF(AZ519=5,G519,0)</f>
        <v>0</v>
      </c>
      <c r="CZ519" s="147">
        <v>0</v>
      </c>
    </row>
    <row r="520" spans="1:15" ht="12.75">
      <c r="A520" s="176"/>
      <c r="B520" s="177"/>
      <c r="C520" s="219" t="s">
        <v>833</v>
      </c>
      <c r="D520" s="220"/>
      <c r="E520" s="179">
        <v>1</v>
      </c>
      <c r="F520" s="180"/>
      <c r="G520" s="181"/>
      <c r="M520" s="178" t="s">
        <v>833</v>
      </c>
      <c r="O520" s="169"/>
    </row>
    <row r="521" spans="1:104" ht="12.75">
      <c r="A521" s="170">
        <v>114</v>
      </c>
      <c r="B521" s="171" t="s">
        <v>834</v>
      </c>
      <c r="C521" s="172" t="s">
        <v>65</v>
      </c>
      <c r="D521" s="173" t="s">
        <v>333</v>
      </c>
      <c r="E521" s="174">
        <v>22</v>
      </c>
      <c r="F521" s="174">
        <v>0</v>
      </c>
      <c r="G521" s="175">
        <f>E521*F521</f>
        <v>0</v>
      </c>
      <c r="O521" s="169">
        <v>2</v>
      </c>
      <c r="AA521" s="147">
        <v>3</v>
      </c>
      <c r="AB521" s="147">
        <v>7</v>
      </c>
      <c r="AC521" s="147">
        <v>55311110</v>
      </c>
      <c r="AZ521" s="147">
        <v>2</v>
      </c>
      <c r="BA521" s="147">
        <f>IF(AZ521=1,G521,0)</f>
        <v>0</v>
      </c>
      <c r="BB521" s="147">
        <f>IF(AZ521=2,G521,0)</f>
        <v>0</v>
      </c>
      <c r="BC521" s="147">
        <f>IF(AZ521=3,G521,0)</f>
        <v>0</v>
      </c>
      <c r="BD521" s="147">
        <f>IF(AZ521=4,G521,0)</f>
        <v>0</v>
      </c>
      <c r="BE521" s="147">
        <f>IF(AZ521=5,G521,0)</f>
        <v>0</v>
      </c>
      <c r="CZ521" s="147">
        <v>0</v>
      </c>
    </row>
    <row r="522" spans="1:15" ht="12.75">
      <c r="A522" s="176"/>
      <c r="B522" s="177"/>
      <c r="C522" s="219" t="s">
        <v>835</v>
      </c>
      <c r="D522" s="220"/>
      <c r="E522" s="179">
        <v>22</v>
      </c>
      <c r="F522" s="180"/>
      <c r="G522" s="181"/>
      <c r="M522" s="178" t="s">
        <v>835</v>
      </c>
      <c r="O522" s="169"/>
    </row>
    <row r="523" spans="1:104" ht="12.75">
      <c r="A523" s="170">
        <v>115</v>
      </c>
      <c r="B523" s="171" t="s">
        <v>836</v>
      </c>
      <c r="C523" s="172" t="s">
        <v>837</v>
      </c>
      <c r="D523" s="173" t="s">
        <v>281</v>
      </c>
      <c r="E523" s="174"/>
      <c r="F523" s="174">
        <v>0</v>
      </c>
      <c r="G523" s="175">
        <f>E523*F523</f>
        <v>0</v>
      </c>
      <c r="O523" s="169">
        <v>2</v>
      </c>
      <c r="AA523" s="147">
        <v>7</v>
      </c>
      <c r="AB523" s="147">
        <v>1002</v>
      </c>
      <c r="AC523" s="147">
        <v>5</v>
      </c>
      <c r="AZ523" s="147">
        <v>2</v>
      </c>
      <c r="BA523" s="147">
        <f>IF(AZ523=1,G523,0)</f>
        <v>0</v>
      </c>
      <c r="BB523" s="147">
        <f>IF(AZ523=2,G523,0)</f>
        <v>0</v>
      </c>
      <c r="BC523" s="147">
        <f>IF(AZ523=3,G523,0)</f>
        <v>0</v>
      </c>
      <c r="BD523" s="147">
        <f>IF(AZ523=4,G523,0)</f>
        <v>0</v>
      </c>
      <c r="BE523" s="147">
        <f>IF(AZ523=5,G523,0)</f>
        <v>0</v>
      </c>
      <c r="CZ523" s="147">
        <v>0</v>
      </c>
    </row>
    <row r="524" spans="1:57" ht="12.75">
      <c r="A524" s="182"/>
      <c r="B524" s="183" t="s">
        <v>293</v>
      </c>
      <c r="C524" s="184" t="str">
        <f>CONCATENATE(B505," ",C505)</f>
        <v>767 Konstrukce zámečnické</v>
      </c>
      <c r="D524" s="182"/>
      <c r="E524" s="185"/>
      <c r="F524" s="185"/>
      <c r="G524" s="186">
        <f>SUM(G505:G523)</f>
        <v>0</v>
      </c>
      <c r="O524" s="169">
        <v>4</v>
      </c>
      <c r="BA524" s="187">
        <f>SUM(BA505:BA523)</f>
        <v>0</v>
      </c>
      <c r="BB524" s="187">
        <f>SUM(BB505:BB523)</f>
        <v>0</v>
      </c>
      <c r="BC524" s="187">
        <f>SUM(BC505:BC523)</f>
        <v>0</v>
      </c>
      <c r="BD524" s="187">
        <f>SUM(BD505:BD523)</f>
        <v>0</v>
      </c>
      <c r="BE524" s="187">
        <f>SUM(BE505:BE523)</f>
        <v>0</v>
      </c>
    </row>
    <row r="525" spans="1:15" ht="12.75">
      <c r="A525" s="162" t="s">
        <v>292</v>
      </c>
      <c r="B525" s="163" t="s">
        <v>838</v>
      </c>
      <c r="C525" s="164" t="s">
        <v>839</v>
      </c>
      <c r="D525" s="165"/>
      <c r="E525" s="166"/>
      <c r="F525" s="166"/>
      <c r="G525" s="167"/>
      <c r="H525" s="168"/>
      <c r="I525" s="168"/>
      <c r="O525" s="169">
        <v>1</v>
      </c>
    </row>
    <row r="526" spans="1:104" ht="12.75">
      <c r="A526" s="170">
        <v>116</v>
      </c>
      <c r="B526" s="171" t="s">
        <v>840</v>
      </c>
      <c r="C526" s="172" t="s">
        <v>841</v>
      </c>
      <c r="D526" s="173" t="s">
        <v>386</v>
      </c>
      <c r="E526" s="174">
        <v>1114</v>
      </c>
      <c r="F526" s="174">
        <v>0</v>
      </c>
      <c r="G526" s="175">
        <f>E526*F526</f>
        <v>0</v>
      </c>
      <c r="O526" s="169">
        <v>2</v>
      </c>
      <c r="AA526" s="147">
        <v>1</v>
      </c>
      <c r="AB526" s="147">
        <v>7</v>
      </c>
      <c r="AC526" s="147">
        <v>7</v>
      </c>
      <c r="AZ526" s="147">
        <v>2</v>
      </c>
      <c r="BA526" s="147">
        <f>IF(AZ526=1,G526,0)</f>
        <v>0</v>
      </c>
      <c r="BB526" s="147">
        <f>IF(AZ526=2,G526,0)</f>
        <v>0</v>
      </c>
      <c r="BC526" s="147">
        <f>IF(AZ526=3,G526,0)</f>
        <v>0</v>
      </c>
      <c r="BD526" s="147">
        <f>IF(AZ526=4,G526,0)</f>
        <v>0</v>
      </c>
      <c r="BE526" s="147">
        <f>IF(AZ526=5,G526,0)</f>
        <v>0</v>
      </c>
      <c r="CZ526" s="147">
        <v>5E-05</v>
      </c>
    </row>
    <row r="527" spans="1:15" ht="12.75">
      <c r="A527" s="176"/>
      <c r="B527" s="177"/>
      <c r="C527" s="219" t="s">
        <v>842</v>
      </c>
      <c r="D527" s="220"/>
      <c r="E527" s="179">
        <v>0</v>
      </c>
      <c r="F527" s="180"/>
      <c r="G527" s="181"/>
      <c r="M527" s="178" t="s">
        <v>842</v>
      </c>
      <c r="O527" s="169"/>
    </row>
    <row r="528" spans="1:15" ht="12.75">
      <c r="A528" s="176"/>
      <c r="B528" s="177"/>
      <c r="C528" s="219" t="s">
        <v>0</v>
      </c>
      <c r="D528" s="220"/>
      <c r="E528" s="179">
        <v>421</v>
      </c>
      <c r="F528" s="180"/>
      <c r="G528" s="181"/>
      <c r="M528" s="178" t="s">
        <v>0</v>
      </c>
      <c r="O528" s="169"/>
    </row>
    <row r="529" spans="1:15" ht="12.75">
      <c r="A529" s="176"/>
      <c r="B529" s="177"/>
      <c r="C529" s="219" t="s">
        <v>1</v>
      </c>
      <c r="D529" s="220"/>
      <c r="E529" s="179">
        <v>40.5</v>
      </c>
      <c r="F529" s="180"/>
      <c r="G529" s="181"/>
      <c r="M529" s="178" t="s">
        <v>1</v>
      </c>
      <c r="O529" s="169"/>
    </row>
    <row r="530" spans="1:15" ht="12.75">
      <c r="A530" s="176"/>
      <c r="B530" s="177"/>
      <c r="C530" s="219" t="s">
        <v>2</v>
      </c>
      <c r="D530" s="220"/>
      <c r="E530" s="179">
        <v>51.5</v>
      </c>
      <c r="F530" s="180"/>
      <c r="G530" s="181"/>
      <c r="M530" s="178" t="s">
        <v>2</v>
      </c>
      <c r="O530" s="169"/>
    </row>
    <row r="531" spans="1:15" ht="12.75">
      <c r="A531" s="176"/>
      <c r="B531" s="177"/>
      <c r="C531" s="219" t="s">
        <v>3</v>
      </c>
      <c r="D531" s="220"/>
      <c r="E531" s="179">
        <v>237</v>
      </c>
      <c r="F531" s="180"/>
      <c r="G531" s="181"/>
      <c r="M531" s="178" t="s">
        <v>3</v>
      </c>
      <c r="O531" s="169"/>
    </row>
    <row r="532" spans="1:15" ht="12.75">
      <c r="A532" s="176"/>
      <c r="B532" s="177"/>
      <c r="C532" s="219" t="s">
        <v>4</v>
      </c>
      <c r="D532" s="220"/>
      <c r="E532" s="179">
        <v>298</v>
      </c>
      <c r="F532" s="180"/>
      <c r="G532" s="181"/>
      <c r="M532" s="178" t="s">
        <v>4</v>
      </c>
      <c r="O532" s="169"/>
    </row>
    <row r="533" spans="1:15" ht="12.75">
      <c r="A533" s="176"/>
      <c r="B533" s="177"/>
      <c r="C533" s="219" t="s">
        <v>5</v>
      </c>
      <c r="D533" s="220"/>
      <c r="E533" s="179">
        <v>36.3</v>
      </c>
      <c r="F533" s="180"/>
      <c r="G533" s="181"/>
      <c r="M533" s="178" t="s">
        <v>5</v>
      </c>
      <c r="O533" s="169"/>
    </row>
    <row r="534" spans="1:15" ht="12.75">
      <c r="A534" s="176"/>
      <c r="B534" s="177"/>
      <c r="C534" s="219" t="s">
        <v>6</v>
      </c>
      <c r="D534" s="220"/>
      <c r="E534" s="179">
        <v>19.4</v>
      </c>
      <c r="F534" s="180"/>
      <c r="G534" s="181"/>
      <c r="M534" s="178" t="s">
        <v>6</v>
      </c>
      <c r="O534" s="169"/>
    </row>
    <row r="535" spans="1:15" ht="12.75">
      <c r="A535" s="176"/>
      <c r="B535" s="177"/>
      <c r="C535" s="219" t="s">
        <v>7</v>
      </c>
      <c r="D535" s="220"/>
      <c r="E535" s="179">
        <v>10.3</v>
      </c>
      <c r="F535" s="180"/>
      <c r="G535" s="181"/>
      <c r="M535" s="178" t="s">
        <v>7</v>
      </c>
      <c r="O535" s="169"/>
    </row>
    <row r="536" spans="1:104" ht="12.75">
      <c r="A536" s="170">
        <v>117</v>
      </c>
      <c r="B536" s="171" t="s">
        <v>8</v>
      </c>
      <c r="C536" s="172" t="s">
        <v>66</v>
      </c>
      <c r="D536" s="173" t="s">
        <v>333</v>
      </c>
      <c r="E536" s="174">
        <v>31</v>
      </c>
      <c r="F536" s="174">
        <v>0</v>
      </c>
      <c r="G536" s="175">
        <f>E536*F536</f>
        <v>0</v>
      </c>
      <c r="O536" s="169">
        <v>2</v>
      </c>
      <c r="AA536" s="147">
        <v>3</v>
      </c>
      <c r="AB536" s="147">
        <v>7</v>
      </c>
      <c r="AC536" s="147" t="s">
        <v>8</v>
      </c>
      <c r="AZ536" s="147">
        <v>2</v>
      </c>
      <c r="BA536" s="147">
        <f>IF(AZ536=1,G536,0)</f>
        <v>0</v>
      </c>
      <c r="BB536" s="147">
        <f>IF(AZ536=2,G536,0)</f>
        <v>0</v>
      </c>
      <c r="BC536" s="147">
        <f>IF(AZ536=3,G536,0)</f>
        <v>0</v>
      </c>
      <c r="BD536" s="147">
        <f>IF(AZ536=4,G536,0)</f>
        <v>0</v>
      </c>
      <c r="BE536" s="147">
        <f>IF(AZ536=5,G536,0)</f>
        <v>0</v>
      </c>
      <c r="CZ536" s="147">
        <v>0</v>
      </c>
    </row>
    <row r="537" spans="1:15" ht="12.75">
      <c r="A537" s="176"/>
      <c r="B537" s="177"/>
      <c r="C537" s="219" t="s">
        <v>9</v>
      </c>
      <c r="D537" s="220"/>
      <c r="E537" s="179">
        <v>31</v>
      </c>
      <c r="F537" s="180"/>
      <c r="G537" s="181"/>
      <c r="M537" s="178" t="s">
        <v>9</v>
      </c>
      <c r="O537" s="169"/>
    </row>
    <row r="538" spans="1:104" ht="12.75">
      <c r="A538" s="170">
        <v>118</v>
      </c>
      <c r="B538" s="171" t="s">
        <v>10</v>
      </c>
      <c r="C538" s="172" t="s">
        <v>67</v>
      </c>
      <c r="D538" s="173" t="s">
        <v>333</v>
      </c>
      <c r="E538" s="174">
        <v>19</v>
      </c>
      <c r="F538" s="174">
        <v>0</v>
      </c>
      <c r="G538" s="175">
        <f>E538*F538</f>
        <v>0</v>
      </c>
      <c r="O538" s="169">
        <v>2</v>
      </c>
      <c r="AA538" s="147">
        <v>3</v>
      </c>
      <c r="AB538" s="147">
        <v>7</v>
      </c>
      <c r="AC538" s="147" t="s">
        <v>10</v>
      </c>
      <c r="AZ538" s="147">
        <v>2</v>
      </c>
      <c r="BA538" s="147">
        <f>IF(AZ538=1,G538,0)</f>
        <v>0</v>
      </c>
      <c r="BB538" s="147">
        <f>IF(AZ538=2,G538,0)</f>
        <v>0</v>
      </c>
      <c r="BC538" s="147">
        <f>IF(AZ538=3,G538,0)</f>
        <v>0</v>
      </c>
      <c r="BD538" s="147">
        <f>IF(AZ538=4,G538,0)</f>
        <v>0</v>
      </c>
      <c r="BE538" s="147">
        <f>IF(AZ538=5,G538,0)</f>
        <v>0</v>
      </c>
      <c r="CZ538" s="147">
        <v>0</v>
      </c>
    </row>
    <row r="539" spans="1:15" ht="12.75">
      <c r="A539" s="176"/>
      <c r="B539" s="177"/>
      <c r="C539" s="219" t="s">
        <v>11</v>
      </c>
      <c r="D539" s="220"/>
      <c r="E539" s="179">
        <v>19</v>
      </c>
      <c r="F539" s="180"/>
      <c r="G539" s="181"/>
      <c r="M539" s="178" t="s">
        <v>11</v>
      </c>
      <c r="O539" s="169"/>
    </row>
    <row r="540" spans="1:104" ht="12.75">
      <c r="A540" s="170">
        <v>119</v>
      </c>
      <c r="B540" s="171" t="s">
        <v>12</v>
      </c>
      <c r="C540" s="172" t="s">
        <v>68</v>
      </c>
      <c r="D540" s="173" t="s">
        <v>333</v>
      </c>
      <c r="E540" s="174">
        <v>1</v>
      </c>
      <c r="F540" s="174">
        <v>0</v>
      </c>
      <c r="G540" s="175">
        <f>E540*F540</f>
        <v>0</v>
      </c>
      <c r="O540" s="169">
        <v>2</v>
      </c>
      <c r="AA540" s="147">
        <v>3</v>
      </c>
      <c r="AB540" s="147">
        <v>7</v>
      </c>
      <c r="AC540" s="147" t="s">
        <v>12</v>
      </c>
      <c r="AZ540" s="147">
        <v>2</v>
      </c>
      <c r="BA540" s="147">
        <f>IF(AZ540=1,G540,0)</f>
        <v>0</v>
      </c>
      <c r="BB540" s="147">
        <f>IF(AZ540=2,G540,0)</f>
        <v>0</v>
      </c>
      <c r="BC540" s="147">
        <f>IF(AZ540=3,G540,0)</f>
        <v>0</v>
      </c>
      <c r="BD540" s="147">
        <f>IF(AZ540=4,G540,0)</f>
        <v>0</v>
      </c>
      <c r="BE540" s="147">
        <f>IF(AZ540=5,G540,0)</f>
        <v>0</v>
      </c>
      <c r="CZ540" s="147">
        <v>0</v>
      </c>
    </row>
    <row r="541" spans="1:15" ht="12.75">
      <c r="A541" s="176"/>
      <c r="B541" s="177"/>
      <c r="C541" s="219" t="s">
        <v>13</v>
      </c>
      <c r="D541" s="220"/>
      <c r="E541" s="179">
        <v>1</v>
      </c>
      <c r="F541" s="180"/>
      <c r="G541" s="181"/>
      <c r="M541" s="178" t="s">
        <v>13</v>
      </c>
      <c r="O541" s="169"/>
    </row>
    <row r="542" spans="1:104" ht="22.5">
      <c r="A542" s="170">
        <v>120</v>
      </c>
      <c r="B542" s="171" t="s">
        <v>14</v>
      </c>
      <c r="C542" s="172" t="s">
        <v>69</v>
      </c>
      <c r="D542" s="173" t="s">
        <v>333</v>
      </c>
      <c r="E542" s="174">
        <v>4</v>
      </c>
      <c r="F542" s="174">
        <v>0</v>
      </c>
      <c r="G542" s="175">
        <f>E542*F542</f>
        <v>0</v>
      </c>
      <c r="O542" s="169">
        <v>2</v>
      </c>
      <c r="AA542" s="147">
        <v>3</v>
      </c>
      <c r="AB542" s="147">
        <v>7</v>
      </c>
      <c r="AC542" s="147" t="s">
        <v>14</v>
      </c>
      <c r="AZ542" s="147">
        <v>2</v>
      </c>
      <c r="BA542" s="147">
        <f>IF(AZ542=1,G542,0)</f>
        <v>0</v>
      </c>
      <c r="BB542" s="147">
        <f>IF(AZ542=2,G542,0)</f>
        <v>0</v>
      </c>
      <c r="BC542" s="147">
        <f>IF(AZ542=3,G542,0)</f>
        <v>0</v>
      </c>
      <c r="BD542" s="147">
        <f>IF(AZ542=4,G542,0)</f>
        <v>0</v>
      </c>
      <c r="BE542" s="147">
        <f>IF(AZ542=5,G542,0)</f>
        <v>0</v>
      </c>
      <c r="CZ542" s="147">
        <v>0</v>
      </c>
    </row>
    <row r="543" spans="1:15" ht="12.75">
      <c r="A543" s="176"/>
      <c r="B543" s="177"/>
      <c r="C543" s="219" t="s">
        <v>15</v>
      </c>
      <c r="D543" s="220"/>
      <c r="E543" s="179">
        <v>4</v>
      </c>
      <c r="F543" s="180"/>
      <c r="G543" s="181"/>
      <c r="M543" s="178" t="s">
        <v>15</v>
      </c>
      <c r="O543" s="169"/>
    </row>
    <row r="544" spans="1:104" ht="22.5">
      <c r="A544" s="170">
        <v>121</v>
      </c>
      <c r="B544" s="171" t="s">
        <v>16</v>
      </c>
      <c r="C544" s="172" t="s">
        <v>70</v>
      </c>
      <c r="D544" s="173" t="s">
        <v>333</v>
      </c>
      <c r="E544" s="174">
        <v>9</v>
      </c>
      <c r="F544" s="174">
        <v>0</v>
      </c>
      <c r="G544" s="175">
        <f>E544*F544</f>
        <v>0</v>
      </c>
      <c r="O544" s="169">
        <v>2</v>
      </c>
      <c r="AA544" s="147">
        <v>3</v>
      </c>
      <c r="AB544" s="147">
        <v>7</v>
      </c>
      <c r="AC544" s="147" t="s">
        <v>16</v>
      </c>
      <c r="AZ544" s="147">
        <v>2</v>
      </c>
      <c r="BA544" s="147">
        <f>IF(AZ544=1,G544,0)</f>
        <v>0</v>
      </c>
      <c r="BB544" s="147">
        <f>IF(AZ544=2,G544,0)</f>
        <v>0</v>
      </c>
      <c r="BC544" s="147">
        <f>IF(AZ544=3,G544,0)</f>
        <v>0</v>
      </c>
      <c r="BD544" s="147">
        <f>IF(AZ544=4,G544,0)</f>
        <v>0</v>
      </c>
      <c r="BE544" s="147">
        <f>IF(AZ544=5,G544,0)</f>
        <v>0</v>
      </c>
      <c r="CZ544" s="147">
        <v>0</v>
      </c>
    </row>
    <row r="545" spans="1:15" ht="12.75">
      <c r="A545" s="176"/>
      <c r="B545" s="177"/>
      <c r="C545" s="219" t="s">
        <v>17</v>
      </c>
      <c r="D545" s="220"/>
      <c r="E545" s="179">
        <v>9</v>
      </c>
      <c r="F545" s="180"/>
      <c r="G545" s="181"/>
      <c r="M545" s="178" t="s">
        <v>17</v>
      </c>
      <c r="O545" s="169"/>
    </row>
    <row r="546" spans="1:104" ht="12.75">
      <c r="A546" s="170">
        <v>122</v>
      </c>
      <c r="B546" s="171" t="s">
        <v>18</v>
      </c>
      <c r="C546" s="172" t="s">
        <v>71</v>
      </c>
      <c r="D546" s="173" t="s">
        <v>333</v>
      </c>
      <c r="E546" s="174">
        <v>1</v>
      </c>
      <c r="F546" s="174">
        <v>0</v>
      </c>
      <c r="G546" s="175">
        <f>E546*F546</f>
        <v>0</v>
      </c>
      <c r="O546" s="169">
        <v>2</v>
      </c>
      <c r="AA546" s="147">
        <v>3</v>
      </c>
      <c r="AB546" s="147">
        <v>7</v>
      </c>
      <c r="AC546" s="147" t="s">
        <v>18</v>
      </c>
      <c r="AZ546" s="147">
        <v>2</v>
      </c>
      <c r="BA546" s="147">
        <f>IF(AZ546=1,G546,0)</f>
        <v>0</v>
      </c>
      <c r="BB546" s="147">
        <f>IF(AZ546=2,G546,0)</f>
        <v>0</v>
      </c>
      <c r="BC546" s="147">
        <f>IF(AZ546=3,G546,0)</f>
        <v>0</v>
      </c>
      <c r="BD546" s="147">
        <f>IF(AZ546=4,G546,0)</f>
        <v>0</v>
      </c>
      <c r="BE546" s="147">
        <f>IF(AZ546=5,G546,0)</f>
        <v>0</v>
      </c>
      <c r="CZ546" s="147">
        <v>0</v>
      </c>
    </row>
    <row r="547" spans="1:15" ht="12.75">
      <c r="A547" s="176"/>
      <c r="B547" s="177"/>
      <c r="C547" s="219" t="s">
        <v>19</v>
      </c>
      <c r="D547" s="220"/>
      <c r="E547" s="179">
        <v>1</v>
      </c>
      <c r="F547" s="180"/>
      <c r="G547" s="181"/>
      <c r="M547" s="178" t="s">
        <v>19</v>
      </c>
      <c r="O547" s="169"/>
    </row>
    <row r="548" spans="1:104" ht="12.75">
      <c r="A548" s="170">
        <v>123</v>
      </c>
      <c r="B548" s="171" t="s">
        <v>20</v>
      </c>
      <c r="C548" s="172" t="s">
        <v>72</v>
      </c>
      <c r="D548" s="173" t="s">
        <v>333</v>
      </c>
      <c r="E548" s="174">
        <v>28</v>
      </c>
      <c r="F548" s="174">
        <v>0</v>
      </c>
      <c r="G548" s="175">
        <f>E548*F548</f>
        <v>0</v>
      </c>
      <c r="O548" s="169">
        <v>2</v>
      </c>
      <c r="AA548" s="147">
        <v>3</v>
      </c>
      <c r="AB548" s="147">
        <v>7</v>
      </c>
      <c r="AC548" s="147" t="s">
        <v>20</v>
      </c>
      <c r="AZ548" s="147">
        <v>2</v>
      </c>
      <c r="BA548" s="147">
        <f>IF(AZ548=1,G548,0)</f>
        <v>0</v>
      </c>
      <c r="BB548" s="147">
        <f>IF(AZ548=2,G548,0)</f>
        <v>0</v>
      </c>
      <c r="BC548" s="147">
        <f>IF(AZ548=3,G548,0)</f>
        <v>0</v>
      </c>
      <c r="BD548" s="147">
        <f>IF(AZ548=4,G548,0)</f>
        <v>0</v>
      </c>
      <c r="BE548" s="147">
        <f>IF(AZ548=5,G548,0)</f>
        <v>0</v>
      </c>
      <c r="CZ548" s="147">
        <v>0</v>
      </c>
    </row>
    <row r="549" spans="1:15" ht="12.75">
      <c r="A549" s="176"/>
      <c r="B549" s="177"/>
      <c r="C549" s="219" t="s">
        <v>21</v>
      </c>
      <c r="D549" s="220"/>
      <c r="E549" s="179">
        <v>28</v>
      </c>
      <c r="F549" s="180"/>
      <c r="G549" s="181"/>
      <c r="M549" s="178" t="s">
        <v>21</v>
      </c>
      <c r="O549" s="169"/>
    </row>
    <row r="550" spans="1:104" ht="22.5">
      <c r="A550" s="170">
        <v>124</v>
      </c>
      <c r="B550" s="171" t="s">
        <v>22</v>
      </c>
      <c r="C550" s="172" t="s">
        <v>73</v>
      </c>
      <c r="D550" s="173" t="s">
        <v>333</v>
      </c>
      <c r="E550" s="174">
        <v>3</v>
      </c>
      <c r="F550" s="174">
        <v>0</v>
      </c>
      <c r="G550" s="175">
        <f>E550*F550</f>
        <v>0</v>
      </c>
      <c r="O550" s="169">
        <v>2</v>
      </c>
      <c r="AA550" s="147">
        <v>3</v>
      </c>
      <c r="AB550" s="147">
        <v>7</v>
      </c>
      <c r="AC550" s="147" t="s">
        <v>22</v>
      </c>
      <c r="AZ550" s="147">
        <v>2</v>
      </c>
      <c r="BA550" s="147">
        <f>IF(AZ550=1,G550,0)</f>
        <v>0</v>
      </c>
      <c r="BB550" s="147">
        <f>IF(AZ550=2,G550,0)</f>
        <v>0</v>
      </c>
      <c r="BC550" s="147">
        <f>IF(AZ550=3,G550,0)</f>
        <v>0</v>
      </c>
      <c r="BD550" s="147">
        <f>IF(AZ550=4,G550,0)</f>
        <v>0</v>
      </c>
      <c r="BE550" s="147">
        <f>IF(AZ550=5,G550,0)</f>
        <v>0</v>
      </c>
      <c r="CZ550" s="147">
        <v>0</v>
      </c>
    </row>
    <row r="551" spans="1:15" ht="12.75">
      <c r="A551" s="176"/>
      <c r="B551" s="177"/>
      <c r="C551" s="219" t="s">
        <v>23</v>
      </c>
      <c r="D551" s="220"/>
      <c r="E551" s="179">
        <v>3</v>
      </c>
      <c r="F551" s="180"/>
      <c r="G551" s="181"/>
      <c r="M551" s="178" t="s">
        <v>23</v>
      </c>
      <c r="O551" s="169"/>
    </row>
    <row r="552" spans="1:104" ht="12.75">
      <c r="A552" s="170">
        <v>125</v>
      </c>
      <c r="B552" s="171" t="s">
        <v>24</v>
      </c>
      <c r="C552" s="172" t="s">
        <v>74</v>
      </c>
      <c r="D552" s="173" t="s">
        <v>333</v>
      </c>
      <c r="E552" s="174">
        <v>1</v>
      </c>
      <c r="F552" s="174">
        <v>0</v>
      </c>
      <c r="G552" s="175">
        <f>E552*F552</f>
        <v>0</v>
      </c>
      <c r="O552" s="169">
        <v>2</v>
      </c>
      <c r="AA552" s="147">
        <v>3</v>
      </c>
      <c r="AB552" s="147">
        <v>7</v>
      </c>
      <c r="AC552" s="147" t="s">
        <v>24</v>
      </c>
      <c r="AZ552" s="147">
        <v>2</v>
      </c>
      <c r="BA552" s="147">
        <f>IF(AZ552=1,G552,0)</f>
        <v>0</v>
      </c>
      <c r="BB552" s="147">
        <f>IF(AZ552=2,G552,0)</f>
        <v>0</v>
      </c>
      <c r="BC552" s="147">
        <f>IF(AZ552=3,G552,0)</f>
        <v>0</v>
      </c>
      <c r="BD552" s="147">
        <f>IF(AZ552=4,G552,0)</f>
        <v>0</v>
      </c>
      <c r="BE552" s="147">
        <f>IF(AZ552=5,G552,0)</f>
        <v>0</v>
      </c>
      <c r="CZ552" s="147">
        <v>0</v>
      </c>
    </row>
    <row r="553" spans="1:15" ht="12.75">
      <c r="A553" s="176"/>
      <c r="B553" s="177"/>
      <c r="C553" s="219" t="s">
        <v>25</v>
      </c>
      <c r="D553" s="220"/>
      <c r="E553" s="179">
        <v>1</v>
      </c>
      <c r="F553" s="180"/>
      <c r="G553" s="181"/>
      <c r="M553" s="178" t="s">
        <v>25</v>
      </c>
      <c r="O553" s="169"/>
    </row>
    <row r="554" spans="1:104" ht="12.75">
      <c r="A554" s="170">
        <v>126</v>
      </c>
      <c r="B554" s="171" t="s">
        <v>26</v>
      </c>
      <c r="C554" s="172" t="s">
        <v>75</v>
      </c>
      <c r="D554" s="173" t="s">
        <v>333</v>
      </c>
      <c r="E554" s="174">
        <v>1</v>
      </c>
      <c r="F554" s="174">
        <v>0</v>
      </c>
      <c r="G554" s="175">
        <f>E554*F554</f>
        <v>0</v>
      </c>
      <c r="O554" s="169">
        <v>2</v>
      </c>
      <c r="AA554" s="147">
        <v>3</v>
      </c>
      <c r="AB554" s="147">
        <v>7</v>
      </c>
      <c r="AC554" s="147" t="s">
        <v>26</v>
      </c>
      <c r="AZ554" s="147">
        <v>2</v>
      </c>
      <c r="BA554" s="147">
        <f>IF(AZ554=1,G554,0)</f>
        <v>0</v>
      </c>
      <c r="BB554" s="147">
        <f>IF(AZ554=2,G554,0)</f>
        <v>0</v>
      </c>
      <c r="BC554" s="147">
        <f>IF(AZ554=3,G554,0)</f>
        <v>0</v>
      </c>
      <c r="BD554" s="147">
        <f>IF(AZ554=4,G554,0)</f>
        <v>0</v>
      </c>
      <c r="BE554" s="147">
        <f>IF(AZ554=5,G554,0)</f>
        <v>0</v>
      </c>
      <c r="CZ554" s="147">
        <v>0</v>
      </c>
    </row>
    <row r="555" spans="1:15" ht="12.75">
      <c r="A555" s="176"/>
      <c r="B555" s="177"/>
      <c r="C555" s="219" t="s">
        <v>88</v>
      </c>
      <c r="D555" s="220"/>
      <c r="E555" s="179">
        <v>1</v>
      </c>
      <c r="F555" s="180"/>
      <c r="G555" s="181"/>
      <c r="M555" s="178" t="s">
        <v>88</v>
      </c>
      <c r="O555" s="169"/>
    </row>
    <row r="556" spans="1:104" ht="12.75">
      <c r="A556" s="170">
        <v>127</v>
      </c>
      <c r="B556" s="171" t="s">
        <v>89</v>
      </c>
      <c r="C556" s="172" t="s">
        <v>76</v>
      </c>
      <c r="D556" s="173" t="s">
        <v>333</v>
      </c>
      <c r="E556" s="174">
        <v>32</v>
      </c>
      <c r="F556" s="174">
        <v>0</v>
      </c>
      <c r="G556" s="175">
        <f>E556*F556</f>
        <v>0</v>
      </c>
      <c r="O556" s="169">
        <v>2</v>
      </c>
      <c r="AA556" s="147">
        <v>3</v>
      </c>
      <c r="AB556" s="147">
        <v>7</v>
      </c>
      <c r="AC556" s="147" t="s">
        <v>89</v>
      </c>
      <c r="AZ556" s="147">
        <v>2</v>
      </c>
      <c r="BA556" s="147">
        <f>IF(AZ556=1,G556,0)</f>
        <v>0</v>
      </c>
      <c r="BB556" s="147">
        <f>IF(AZ556=2,G556,0)</f>
        <v>0</v>
      </c>
      <c r="BC556" s="147">
        <f>IF(AZ556=3,G556,0)</f>
        <v>0</v>
      </c>
      <c r="BD556" s="147">
        <f>IF(AZ556=4,G556,0)</f>
        <v>0</v>
      </c>
      <c r="BE556" s="147">
        <f>IF(AZ556=5,G556,0)</f>
        <v>0</v>
      </c>
      <c r="CZ556" s="147">
        <v>0</v>
      </c>
    </row>
    <row r="557" spans="1:15" ht="12.75">
      <c r="A557" s="176"/>
      <c r="B557" s="177"/>
      <c r="C557" s="219" t="s">
        <v>90</v>
      </c>
      <c r="D557" s="220"/>
      <c r="E557" s="179">
        <v>32</v>
      </c>
      <c r="F557" s="180"/>
      <c r="G557" s="181"/>
      <c r="M557" s="178" t="s">
        <v>90</v>
      </c>
      <c r="O557" s="169"/>
    </row>
    <row r="558" spans="1:104" ht="12.75">
      <c r="A558" s="170">
        <v>128</v>
      </c>
      <c r="B558" s="171" t="s">
        <v>91</v>
      </c>
      <c r="C558" s="172" t="s">
        <v>77</v>
      </c>
      <c r="D558" s="173" t="s">
        <v>333</v>
      </c>
      <c r="E558" s="174">
        <v>1</v>
      </c>
      <c r="F558" s="174">
        <v>0</v>
      </c>
      <c r="G558" s="175">
        <f>E558*F558</f>
        <v>0</v>
      </c>
      <c r="O558" s="169">
        <v>2</v>
      </c>
      <c r="AA558" s="147">
        <v>3</v>
      </c>
      <c r="AB558" s="147">
        <v>7</v>
      </c>
      <c r="AC558" s="147" t="s">
        <v>91</v>
      </c>
      <c r="AZ558" s="147">
        <v>2</v>
      </c>
      <c r="BA558" s="147">
        <f>IF(AZ558=1,G558,0)</f>
        <v>0</v>
      </c>
      <c r="BB558" s="147">
        <f>IF(AZ558=2,G558,0)</f>
        <v>0</v>
      </c>
      <c r="BC558" s="147">
        <f>IF(AZ558=3,G558,0)</f>
        <v>0</v>
      </c>
      <c r="BD558" s="147">
        <f>IF(AZ558=4,G558,0)</f>
        <v>0</v>
      </c>
      <c r="BE558" s="147">
        <f>IF(AZ558=5,G558,0)</f>
        <v>0</v>
      </c>
      <c r="CZ558" s="147">
        <v>0</v>
      </c>
    </row>
    <row r="559" spans="1:15" ht="12.75">
      <c r="A559" s="176"/>
      <c r="B559" s="177"/>
      <c r="C559" s="219" t="s">
        <v>92</v>
      </c>
      <c r="D559" s="220"/>
      <c r="E559" s="179">
        <v>1</v>
      </c>
      <c r="F559" s="180"/>
      <c r="G559" s="181"/>
      <c r="M559" s="178" t="s">
        <v>92</v>
      </c>
      <c r="O559" s="169"/>
    </row>
    <row r="560" spans="1:104" ht="12.75">
      <c r="A560" s="170">
        <v>129</v>
      </c>
      <c r="B560" s="171" t="s">
        <v>93</v>
      </c>
      <c r="C560" s="172" t="s">
        <v>78</v>
      </c>
      <c r="D560" s="173" t="s">
        <v>333</v>
      </c>
      <c r="E560" s="174">
        <v>1</v>
      </c>
      <c r="F560" s="174">
        <v>0</v>
      </c>
      <c r="G560" s="175">
        <f>E560*F560</f>
        <v>0</v>
      </c>
      <c r="O560" s="169">
        <v>2</v>
      </c>
      <c r="AA560" s="147">
        <v>3</v>
      </c>
      <c r="AB560" s="147">
        <v>7</v>
      </c>
      <c r="AC560" s="147" t="s">
        <v>93</v>
      </c>
      <c r="AZ560" s="147">
        <v>2</v>
      </c>
      <c r="BA560" s="147">
        <f>IF(AZ560=1,G560,0)</f>
        <v>0</v>
      </c>
      <c r="BB560" s="147">
        <f>IF(AZ560=2,G560,0)</f>
        <v>0</v>
      </c>
      <c r="BC560" s="147">
        <f>IF(AZ560=3,G560,0)</f>
        <v>0</v>
      </c>
      <c r="BD560" s="147">
        <f>IF(AZ560=4,G560,0)</f>
        <v>0</v>
      </c>
      <c r="BE560" s="147">
        <f>IF(AZ560=5,G560,0)</f>
        <v>0</v>
      </c>
      <c r="CZ560" s="147">
        <v>0</v>
      </c>
    </row>
    <row r="561" spans="1:15" ht="12.75">
      <c r="A561" s="176"/>
      <c r="B561" s="177"/>
      <c r="C561" s="219" t="s">
        <v>94</v>
      </c>
      <c r="D561" s="220"/>
      <c r="E561" s="179">
        <v>1</v>
      </c>
      <c r="F561" s="180"/>
      <c r="G561" s="181"/>
      <c r="M561" s="178" t="s">
        <v>94</v>
      </c>
      <c r="O561" s="169"/>
    </row>
    <row r="562" spans="1:104" ht="12.75">
      <c r="A562" s="170">
        <v>130</v>
      </c>
      <c r="B562" s="171" t="s">
        <v>95</v>
      </c>
      <c r="C562" s="172" t="s">
        <v>79</v>
      </c>
      <c r="D562" s="173" t="s">
        <v>333</v>
      </c>
      <c r="E562" s="174">
        <v>2</v>
      </c>
      <c r="F562" s="174">
        <v>0</v>
      </c>
      <c r="G562" s="175">
        <f>E562*F562</f>
        <v>0</v>
      </c>
      <c r="O562" s="169">
        <v>2</v>
      </c>
      <c r="AA562" s="147">
        <v>3</v>
      </c>
      <c r="AB562" s="147">
        <v>7</v>
      </c>
      <c r="AC562" s="147" t="s">
        <v>95</v>
      </c>
      <c r="AZ562" s="147">
        <v>2</v>
      </c>
      <c r="BA562" s="147">
        <f>IF(AZ562=1,G562,0)</f>
        <v>0</v>
      </c>
      <c r="BB562" s="147">
        <f>IF(AZ562=2,G562,0)</f>
        <v>0</v>
      </c>
      <c r="BC562" s="147">
        <f>IF(AZ562=3,G562,0)</f>
        <v>0</v>
      </c>
      <c r="BD562" s="147">
        <f>IF(AZ562=4,G562,0)</f>
        <v>0</v>
      </c>
      <c r="BE562" s="147">
        <f>IF(AZ562=5,G562,0)</f>
        <v>0</v>
      </c>
      <c r="CZ562" s="147">
        <v>0</v>
      </c>
    </row>
    <row r="563" spans="1:15" ht="12.75">
      <c r="A563" s="176"/>
      <c r="B563" s="177"/>
      <c r="C563" s="219" t="s">
        <v>96</v>
      </c>
      <c r="D563" s="220"/>
      <c r="E563" s="179">
        <v>2</v>
      </c>
      <c r="F563" s="180"/>
      <c r="G563" s="181"/>
      <c r="M563" s="178" t="s">
        <v>96</v>
      </c>
      <c r="O563" s="169"/>
    </row>
    <row r="564" spans="1:104" ht="12.75">
      <c r="A564" s="170">
        <v>131</v>
      </c>
      <c r="B564" s="171" t="s">
        <v>97</v>
      </c>
      <c r="C564" s="172" t="s">
        <v>80</v>
      </c>
      <c r="D564" s="173" t="s">
        <v>333</v>
      </c>
      <c r="E564" s="174">
        <v>1</v>
      </c>
      <c r="F564" s="174">
        <v>0</v>
      </c>
      <c r="G564" s="175">
        <f>E564*F564</f>
        <v>0</v>
      </c>
      <c r="O564" s="169">
        <v>2</v>
      </c>
      <c r="AA564" s="147">
        <v>3</v>
      </c>
      <c r="AB564" s="147">
        <v>7</v>
      </c>
      <c r="AC564" s="147" t="s">
        <v>97</v>
      </c>
      <c r="AZ564" s="147">
        <v>2</v>
      </c>
      <c r="BA564" s="147">
        <f>IF(AZ564=1,G564,0)</f>
        <v>0</v>
      </c>
      <c r="BB564" s="147">
        <f>IF(AZ564=2,G564,0)</f>
        <v>0</v>
      </c>
      <c r="BC564" s="147">
        <f>IF(AZ564=3,G564,0)</f>
        <v>0</v>
      </c>
      <c r="BD564" s="147">
        <f>IF(AZ564=4,G564,0)</f>
        <v>0</v>
      </c>
      <c r="BE564" s="147">
        <f>IF(AZ564=5,G564,0)</f>
        <v>0</v>
      </c>
      <c r="CZ564" s="147">
        <v>0</v>
      </c>
    </row>
    <row r="565" spans="1:15" ht="12.75">
      <c r="A565" s="176"/>
      <c r="B565" s="177"/>
      <c r="C565" s="219" t="s">
        <v>98</v>
      </c>
      <c r="D565" s="220"/>
      <c r="E565" s="179">
        <v>1</v>
      </c>
      <c r="F565" s="180"/>
      <c r="G565" s="181"/>
      <c r="M565" s="178" t="s">
        <v>98</v>
      </c>
      <c r="O565" s="169"/>
    </row>
    <row r="566" spans="1:104" ht="12.75">
      <c r="A566" s="170">
        <v>132</v>
      </c>
      <c r="B566" s="171" t="s">
        <v>99</v>
      </c>
      <c r="C566" s="172" t="s">
        <v>81</v>
      </c>
      <c r="D566" s="173" t="s">
        <v>333</v>
      </c>
      <c r="E566" s="174">
        <v>1</v>
      </c>
      <c r="F566" s="174">
        <v>0</v>
      </c>
      <c r="G566" s="175">
        <f>E566*F566</f>
        <v>0</v>
      </c>
      <c r="O566" s="169">
        <v>2</v>
      </c>
      <c r="AA566" s="147">
        <v>3</v>
      </c>
      <c r="AB566" s="147">
        <v>7</v>
      </c>
      <c r="AC566" s="147" t="s">
        <v>99</v>
      </c>
      <c r="AZ566" s="147">
        <v>2</v>
      </c>
      <c r="BA566" s="147">
        <f>IF(AZ566=1,G566,0)</f>
        <v>0</v>
      </c>
      <c r="BB566" s="147">
        <f>IF(AZ566=2,G566,0)</f>
        <v>0</v>
      </c>
      <c r="BC566" s="147">
        <f>IF(AZ566=3,G566,0)</f>
        <v>0</v>
      </c>
      <c r="BD566" s="147">
        <f>IF(AZ566=4,G566,0)</f>
        <v>0</v>
      </c>
      <c r="BE566" s="147">
        <f>IF(AZ566=5,G566,0)</f>
        <v>0</v>
      </c>
      <c r="CZ566" s="147">
        <v>0</v>
      </c>
    </row>
    <row r="567" spans="1:15" ht="12.75">
      <c r="A567" s="176"/>
      <c r="B567" s="177"/>
      <c r="C567" s="219" t="s">
        <v>100</v>
      </c>
      <c r="D567" s="220"/>
      <c r="E567" s="179">
        <v>1</v>
      </c>
      <c r="F567" s="180"/>
      <c r="G567" s="181"/>
      <c r="M567" s="178" t="s">
        <v>100</v>
      </c>
      <c r="O567" s="169"/>
    </row>
    <row r="568" spans="1:104" ht="12.75">
      <c r="A568" s="170">
        <v>133</v>
      </c>
      <c r="B568" s="171" t="s">
        <v>101</v>
      </c>
      <c r="C568" s="172" t="s">
        <v>82</v>
      </c>
      <c r="D568" s="173" t="s">
        <v>333</v>
      </c>
      <c r="E568" s="174">
        <v>2</v>
      </c>
      <c r="F568" s="174">
        <v>0</v>
      </c>
      <c r="G568" s="175">
        <f>E568*F568</f>
        <v>0</v>
      </c>
      <c r="O568" s="169">
        <v>2</v>
      </c>
      <c r="AA568" s="147">
        <v>3</v>
      </c>
      <c r="AB568" s="147">
        <v>7</v>
      </c>
      <c r="AC568" s="147" t="s">
        <v>101</v>
      </c>
      <c r="AZ568" s="147">
        <v>2</v>
      </c>
      <c r="BA568" s="147">
        <f>IF(AZ568=1,G568,0)</f>
        <v>0</v>
      </c>
      <c r="BB568" s="147">
        <f>IF(AZ568=2,G568,0)</f>
        <v>0</v>
      </c>
      <c r="BC568" s="147">
        <f>IF(AZ568=3,G568,0)</f>
        <v>0</v>
      </c>
      <c r="BD568" s="147">
        <f>IF(AZ568=4,G568,0)</f>
        <v>0</v>
      </c>
      <c r="BE568" s="147">
        <f>IF(AZ568=5,G568,0)</f>
        <v>0</v>
      </c>
      <c r="CZ568" s="147">
        <v>0</v>
      </c>
    </row>
    <row r="569" spans="1:15" ht="12.75">
      <c r="A569" s="176"/>
      <c r="B569" s="177"/>
      <c r="C569" s="219" t="s">
        <v>102</v>
      </c>
      <c r="D569" s="220"/>
      <c r="E569" s="179">
        <v>2</v>
      </c>
      <c r="F569" s="180"/>
      <c r="G569" s="181"/>
      <c r="M569" s="178" t="s">
        <v>102</v>
      </c>
      <c r="O569" s="169"/>
    </row>
    <row r="570" spans="1:104" ht="12.75">
      <c r="A570" s="170">
        <v>134</v>
      </c>
      <c r="B570" s="171" t="s">
        <v>103</v>
      </c>
      <c r="C570" s="172" t="s">
        <v>83</v>
      </c>
      <c r="D570" s="173" t="s">
        <v>333</v>
      </c>
      <c r="E570" s="174">
        <v>1</v>
      </c>
      <c r="F570" s="174">
        <v>0</v>
      </c>
      <c r="G570" s="175">
        <f>E570*F570</f>
        <v>0</v>
      </c>
      <c r="O570" s="169">
        <v>2</v>
      </c>
      <c r="AA570" s="147">
        <v>3</v>
      </c>
      <c r="AB570" s="147">
        <v>7</v>
      </c>
      <c r="AC570" s="147" t="s">
        <v>103</v>
      </c>
      <c r="AZ570" s="147">
        <v>2</v>
      </c>
      <c r="BA570" s="147">
        <f>IF(AZ570=1,G570,0)</f>
        <v>0</v>
      </c>
      <c r="BB570" s="147">
        <f>IF(AZ570=2,G570,0)</f>
        <v>0</v>
      </c>
      <c r="BC570" s="147">
        <f>IF(AZ570=3,G570,0)</f>
        <v>0</v>
      </c>
      <c r="BD570" s="147">
        <f>IF(AZ570=4,G570,0)</f>
        <v>0</v>
      </c>
      <c r="BE570" s="147">
        <f>IF(AZ570=5,G570,0)</f>
        <v>0</v>
      </c>
      <c r="CZ570" s="147">
        <v>0</v>
      </c>
    </row>
    <row r="571" spans="1:15" ht="12.75">
      <c r="A571" s="176"/>
      <c r="B571" s="177"/>
      <c r="C571" s="219" t="s">
        <v>104</v>
      </c>
      <c r="D571" s="220"/>
      <c r="E571" s="179">
        <v>1</v>
      </c>
      <c r="F571" s="180"/>
      <c r="G571" s="181"/>
      <c r="M571" s="178" t="s">
        <v>104</v>
      </c>
      <c r="O571" s="169"/>
    </row>
    <row r="572" spans="1:104" ht="22.5">
      <c r="A572" s="170">
        <v>135</v>
      </c>
      <c r="B572" s="171" t="s">
        <v>105</v>
      </c>
      <c r="C572" s="172" t="s">
        <v>84</v>
      </c>
      <c r="D572" s="173" t="s">
        <v>333</v>
      </c>
      <c r="E572" s="174">
        <v>2</v>
      </c>
      <c r="F572" s="174">
        <v>0</v>
      </c>
      <c r="G572" s="175">
        <f>E572*F572</f>
        <v>0</v>
      </c>
      <c r="O572" s="169">
        <v>2</v>
      </c>
      <c r="AA572" s="147">
        <v>3</v>
      </c>
      <c r="AB572" s="147">
        <v>7</v>
      </c>
      <c r="AC572" s="147" t="s">
        <v>105</v>
      </c>
      <c r="AZ572" s="147">
        <v>2</v>
      </c>
      <c r="BA572" s="147">
        <f>IF(AZ572=1,G572,0)</f>
        <v>0</v>
      </c>
      <c r="BB572" s="147">
        <f>IF(AZ572=2,G572,0)</f>
        <v>0</v>
      </c>
      <c r="BC572" s="147">
        <f>IF(AZ572=3,G572,0)</f>
        <v>0</v>
      </c>
      <c r="BD572" s="147">
        <f>IF(AZ572=4,G572,0)</f>
        <v>0</v>
      </c>
      <c r="BE572" s="147">
        <f>IF(AZ572=5,G572,0)</f>
        <v>0</v>
      </c>
      <c r="CZ572" s="147">
        <v>0</v>
      </c>
    </row>
    <row r="573" spans="1:15" ht="12.75">
      <c r="A573" s="176"/>
      <c r="B573" s="177"/>
      <c r="C573" s="219" t="s">
        <v>106</v>
      </c>
      <c r="D573" s="220"/>
      <c r="E573" s="179">
        <v>2</v>
      </c>
      <c r="F573" s="180"/>
      <c r="G573" s="181"/>
      <c r="M573" s="178" t="s">
        <v>106</v>
      </c>
      <c r="O573" s="169"/>
    </row>
    <row r="574" spans="1:104" ht="12.75">
      <c r="A574" s="170">
        <v>136</v>
      </c>
      <c r="B574" s="171" t="s">
        <v>107</v>
      </c>
      <c r="C574" s="172" t="s">
        <v>85</v>
      </c>
      <c r="D574" s="173" t="s">
        <v>333</v>
      </c>
      <c r="E574" s="174">
        <v>1</v>
      </c>
      <c r="F574" s="174">
        <v>0</v>
      </c>
      <c r="G574" s="175">
        <f>E574*F574</f>
        <v>0</v>
      </c>
      <c r="O574" s="169">
        <v>2</v>
      </c>
      <c r="AA574" s="147">
        <v>3</v>
      </c>
      <c r="AB574" s="147">
        <v>7</v>
      </c>
      <c r="AC574" s="147" t="s">
        <v>107</v>
      </c>
      <c r="AZ574" s="147">
        <v>2</v>
      </c>
      <c r="BA574" s="147">
        <f>IF(AZ574=1,G574,0)</f>
        <v>0</v>
      </c>
      <c r="BB574" s="147">
        <f>IF(AZ574=2,G574,0)</f>
        <v>0</v>
      </c>
      <c r="BC574" s="147">
        <f>IF(AZ574=3,G574,0)</f>
        <v>0</v>
      </c>
      <c r="BD574" s="147">
        <f>IF(AZ574=4,G574,0)</f>
        <v>0</v>
      </c>
      <c r="BE574" s="147">
        <f>IF(AZ574=5,G574,0)</f>
        <v>0</v>
      </c>
      <c r="CZ574" s="147">
        <v>0</v>
      </c>
    </row>
    <row r="575" spans="1:15" ht="12.75">
      <c r="A575" s="176"/>
      <c r="B575" s="177"/>
      <c r="C575" s="219" t="s">
        <v>108</v>
      </c>
      <c r="D575" s="220"/>
      <c r="E575" s="179">
        <v>1</v>
      </c>
      <c r="F575" s="180"/>
      <c r="G575" s="181"/>
      <c r="M575" s="178" t="s">
        <v>108</v>
      </c>
      <c r="O575" s="169"/>
    </row>
    <row r="576" spans="1:104" ht="12.75">
      <c r="A576" s="170">
        <v>137</v>
      </c>
      <c r="B576" s="171" t="s">
        <v>109</v>
      </c>
      <c r="C576" s="172" t="s">
        <v>86</v>
      </c>
      <c r="D576" s="173" t="s">
        <v>333</v>
      </c>
      <c r="E576" s="174">
        <v>1</v>
      </c>
      <c r="F576" s="174">
        <v>0</v>
      </c>
      <c r="G576" s="175">
        <f>E576*F576</f>
        <v>0</v>
      </c>
      <c r="O576" s="169">
        <v>2</v>
      </c>
      <c r="AA576" s="147">
        <v>3</v>
      </c>
      <c r="AB576" s="147">
        <v>7</v>
      </c>
      <c r="AC576" s="147" t="s">
        <v>109</v>
      </c>
      <c r="AZ576" s="147">
        <v>2</v>
      </c>
      <c r="BA576" s="147">
        <f>IF(AZ576=1,G576,0)</f>
        <v>0</v>
      </c>
      <c r="BB576" s="147">
        <f>IF(AZ576=2,G576,0)</f>
        <v>0</v>
      </c>
      <c r="BC576" s="147">
        <f>IF(AZ576=3,G576,0)</f>
        <v>0</v>
      </c>
      <c r="BD576" s="147">
        <f>IF(AZ576=4,G576,0)</f>
        <v>0</v>
      </c>
      <c r="BE576" s="147">
        <f>IF(AZ576=5,G576,0)</f>
        <v>0</v>
      </c>
      <c r="CZ576" s="147">
        <v>0</v>
      </c>
    </row>
    <row r="577" spans="1:15" ht="12.75">
      <c r="A577" s="176"/>
      <c r="B577" s="177"/>
      <c r="C577" s="219" t="s">
        <v>110</v>
      </c>
      <c r="D577" s="220"/>
      <c r="E577" s="179">
        <v>1</v>
      </c>
      <c r="F577" s="180"/>
      <c r="G577" s="181"/>
      <c r="M577" s="178" t="s">
        <v>110</v>
      </c>
      <c r="O577" s="169"/>
    </row>
    <row r="578" spans="1:104" ht="12.75">
      <c r="A578" s="170">
        <v>138</v>
      </c>
      <c r="B578" s="171" t="s">
        <v>814</v>
      </c>
      <c r="C578" s="172" t="s">
        <v>815</v>
      </c>
      <c r="D578" s="173" t="s">
        <v>281</v>
      </c>
      <c r="E578" s="174"/>
      <c r="F578" s="174">
        <v>0</v>
      </c>
      <c r="G578" s="175">
        <f>E578*F578</f>
        <v>0</v>
      </c>
      <c r="O578" s="169">
        <v>2</v>
      </c>
      <c r="AA578" s="147">
        <v>7</v>
      </c>
      <c r="AB578" s="147">
        <v>1002</v>
      </c>
      <c r="AC578" s="147">
        <v>5</v>
      </c>
      <c r="AZ578" s="147">
        <v>2</v>
      </c>
      <c r="BA578" s="147">
        <f>IF(AZ578=1,G578,0)</f>
        <v>0</v>
      </c>
      <c r="BB578" s="147">
        <f>IF(AZ578=2,G578,0)</f>
        <v>0</v>
      </c>
      <c r="BC578" s="147">
        <f>IF(AZ578=3,G578,0)</f>
        <v>0</v>
      </c>
      <c r="BD578" s="147">
        <f>IF(AZ578=4,G578,0)</f>
        <v>0</v>
      </c>
      <c r="BE578" s="147">
        <f>IF(AZ578=5,G578,0)</f>
        <v>0</v>
      </c>
      <c r="CZ578" s="147">
        <v>0</v>
      </c>
    </row>
    <row r="579" spans="1:57" ht="12.75">
      <c r="A579" s="182"/>
      <c r="B579" s="183" t="s">
        <v>293</v>
      </c>
      <c r="C579" s="184" t="str">
        <f>CONCATENATE(B525," ",C525)</f>
        <v>769 Otvorové prvky z plastu</v>
      </c>
      <c r="D579" s="182"/>
      <c r="E579" s="185"/>
      <c r="F579" s="185"/>
      <c r="G579" s="186">
        <f>SUM(G525:G578)</f>
        <v>0</v>
      </c>
      <c r="O579" s="169">
        <v>4</v>
      </c>
      <c r="BA579" s="187">
        <f>SUM(BA525:BA578)</f>
        <v>0</v>
      </c>
      <c r="BB579" s="187">
        <f>SUM(BB525:BB578)</f>
        <v>0</v>
      </c>
      <c r="BC579" s="187">
        <f>SUM(BC525:BC578)</f>
        <v>0</v>
      </c>
      <c r="BD579" s="187">
        <f>SUM(BD525:BD578)</f>
        <v>0</v>
      </c>
      <c r="BE579" s="187">
        <f>SUM(BE525:BE578)</f>
        <v>0</v>
      </c>
    </row>
    <row r="580" spans="1:15" ht="12.75">
      <c r="A580" s="162" t="s">
        <v>292</v>
      </c>
      <c r="B580" s="163" t="s">
        <v>111</v>
      </c>
      <c r="C580" s="164" t="s">
        <v>112</v>
      </c>
      <c r="D580" s="165"/>
      <c r="E580" s="166"/>
      <c r="F580" s="166"/>
      <c r="G580" s="167"/>
      <c r="H580" s="168"/>
      <c r="I580" s="168"/>
      <c r="O580" s="169">
        <v>1</v>
      </c>
    </row>
    <row r="581" spans="1:104" ht="12.75">
      <c r="A581" s="170">
        <v>139</v>
      </c>
      <c r="B581" s="171" t="s">
        <v>113</v>
      </c>
      <c r="C581" s="172" t="s">
        <v>114</v>
      </c>
      <c r="D581" s="173" t="s">
        <v>343</v>
      </c>
      <c r="E581" s="174">
        <v>20.0668</v>
      </c>
      <c r="F581" s="174">
        <v>0</v>
      </c>
      <c r="G581" s="175">
        <f>E581*F581</f>
        <v>0</v>
      </c>
      <c r="O581" s="169">
        <v>2</v>
      </c>
      <c r="AA581" s="147">
        <v>1</v>
      </c>
      <c r="AB581" s="147">
        <v>7</v>
      </c>
      <c r="AC581" s="147">
        <v>7</v>
      </c>
      <c r="AZ581" s="147">
        <v>2</v>
      </c>
      <c r="BA581" s="147">
        <f>IF(AZ581=1,G581,0)</f>
        <v>0</v>
      </c>
      <c r="BB581" s="147">
        <f>IF(AZ581=2,G581,0)</f>
        <v>0</v>
      </c>
      <c r="BC581" s="147">
        <f>IF(AZ581=3,G581,0)</f>
        <v>0</v>
      </c>
      <c r="BD581" s="147">
        <f>IF(AZ581=4,G581,0)</f>
        <v>0</v>
      </c>
      <c r="BE581" s="147">
        <f>IF(AZ581=5,G581,0)</f>
        <v>0</v>
      </c>
      <c r="CZ581" s="147">
        <v>0.0032</v>
      </c>
    </row>
    <row r="582" spans="1:15" ht="12.75">
      <c r="A582" s="176"/>
      <c r="B582" s="177"/>
      <c r="C582" s="219" t="s">
        <v>315</v>
      </c>
      <c r="D582" s="220"/>
      <c r="E582" s="179">
        <v>0</v>
      </c>
      <c r="F582" s="180"/>
      <c r="G582" s="181"/>
      <c r="M582" s="178" t="s">
        <v>315</v>
      </c>
      <c r="O582" s="169"/>
    </row>
    <row r="583" spans="1:15" ht="12.75">
      <c r="A583" s="176"/>
      <c r="B583" s="177"/>
      <c r="C583" s="219" t="s">
        <v>115</v>
      </c>
      <c r="D583" s="220"/>
      <c r="E583" s="179">
        <v>2.4108</v>
      </c>
      <c r="F583" s="180"/>
      <c r="G583" s="181"/>
      <c r="M583" s="178" t="s">
        <v>115</v>
      </c>
      <c r="O583" s="169"/>
    </row>
    <row r="584" spans="1:15" ht="12.75">
      <c r="A584" s="176"/>
      <c r="B584" s="177"/>
      <c r="C584" s="219" t="s">
        <v>116</v>
      </c>
      <c r="D584" s="220"/>
      <c r="E584" s="179">
        <v>5.868</v>
      </c>
      <c r="F584" s="180"/>
      <c r="G584" s="181"/>
      <c r="M584" s="178" t="s">
        <v>116</v>
      </c>
      <c r="O584" s="169"/>
    </row>
    <row r="585" spans="1:15" ht="12.75">
      <c r="A585" s="176"/>
      <c r="B585" s="177"/>
      <c r="C585" s="219" t="s">
        <v>118</v>
      </c>
      <c r="D585" s="220"/>
      <c r="E585" s="179">
        <v>11.268</v>
      </c>
      <c r="F585" s="180"/>
      <c r="G585" s="181"/>
      <c r="M585" s="178" t="s">
        <v>118</v>
      </c>
      <c r="O585" s="169"/>
    </row>
    <row r="586" spans="1:15" ht="12.75">
      <c r="A586" s="176"/>
      <c r="B586" s="177"/>
      <c r="C586" s="219" t="s">
        <v>119</v>
      </c>
      <c r="D586" s="220"/>
      <c r="E586" s="179">
        <v>0.52</v>
      </c>
      <c r="F586" s="180"/>
      <c r="G586" s="181"/>
      <c r="M586" s="178" t="s">
        <v>119</v>
      </c>
      <c r="O586" s="169"/>
    </row>
    <row r="587" spans="1:104" ht="12.75">
      <c r="A587" s="170">
        <v>140</v>
      </c>
      <c r="B587" s="171" t="s">
        <v>120</v>
      </c>
      <c r="C587" s="172" t="s">
        <v>121</v>
      </c>
      <c r="D587" s="173" t="s">
        <v>343</v>
      </c>
      <c r="E587" s="174">
        <v>20.0668</v>
      </c>
      <c r="F587" s="174">
        <v>0</v>
      </c>
      <c r="G587" s="175">
        <f>E587*F587</f>
        <v>0</v>
      </c>
      <c r="O587" s="169">
        <v>2</v>
      </c>
      <c r="AA587" s="147">
        <v>1</v>
      </c>
      <c r="AB587" s="147">
        <v>7</v>
      </c>
      <c r="AC587" s="147">
        <v>7</v>
      </c>
      <c r="AZ587" s="147">
        <v>2</v>
      </c>
      <c r="BA587" s="147">
        <f>IF(AZ587=1,G587,0)</f>
        <v>0</v>
      </c>
      <c r="BB587" s="147">
        <f>IF(AZ587=2,G587,0)</f>
        <v>0</v>
      </c>
      <c r="BC587" s="147">
        <f>IF(AZ587=3,G587,0)</f>
        <v>0</v>
      </c>
      <c r="BD587" s="147">
        <f>IF(AZ587=4,G587,0)</f>
        <v>0</v>
      </c>
      <c r="BE587" s="147">
        <f>IF(AZ587=5,G587,0)</f>
        <v>0</v>
      </c>
      <c r="CZ587" s="147">
        <v>0</v>
      </c>
    </row>
    <row r="588" spans="1:15" ht="12.75">
      <c r="A588" s="176"/>
      <c r="B588" s="177"/>
      <c r="C588" s="219" t="s">
        <v>122</v>
      </c>
      <c r="D588" s="220"/>
      <c r="E588" s="179">
        <v>20.0668</v>
      </c>
      <c r="F588" s="180"/>
      <c r="G588" s="181"/>
      <c r="M588" s="178" t="s">
        <v>122</v>
      </c>
      <c r="O588" s="169"/>
    </row>
    <row r="589" spans="1:104" ht="12.75">
      <c r="A589" s="170">
        <v>141</v>
      </c>
      <c r="B589" s="171" t="s">
        <v>123</v>
      </c>
      <c r="C589" s="172" t="s">
        <v>124</v>
      </c>
      <c r="D589" s="173" t="s">
        <v>386</v>
      </c>
      <c r="E589" s="174">
        <v>48.92</v>
      </c>
      <c r="F589" s="174">
        <v>0</v>
      </c>
      <c r="G589" s="175">
        <f>E589*F589</f>
        <v>0</v>
      </c>
      <c r="O589" s="169">
        <v>2</v>
      </c>
      <c r="AA589" s="147">
        <v>1</v>
      </c>
      <c r="AB589" s="147">
        <v>7</v>
      </c>
      <c r="AC589" s="147">
        <v>7</v>
      </c>
      <c r="AZ589" s="147">
        <v>2</v>
      </c>
      <c r="BA589" s="147">
        <f>IF(AZ589=1,G589,0)</f>
        <v>0</v>
      </c>
      <c r="BB589" s="147">
        <f>IF(AZ589=2,G589,0)</f>
        <v>0</v>
      </c>
      <c r="BC589" s="147">
        <f>IF(AZ589=3,G589,0)</f>
        <v>0</v>
      </c>
      <c r="BD589" s="147">
        <f>IF(AZ589=4,G589,0)</f>
        <v>0</v>
      </c>
      <c r="BE589" s="147">
        <f>IF(AZ589=5,G589,0)</f>
        <v>0</v>
      </c>
      <c r="CZ589" s="147">
        <v>0.00031</v>
      </c>
    </row>
    <row r="590" spans="1:15" ht="12.75">
      <c r="A590" s="176"/>
      <c r="B590" s="177"/>
      <c r="C590" s="219" t="s">
        <v>315</v>
      </c>
      <c r="D590" s="220"/>
      <c r="E590" s="179">
        <v>0</v>
      </c>
      <c r="F590" s="180"/>
      <c r="G590" s="181"/>
      <c r="M590" s="178" t="s">
        <v>315</v>
      </c>
      <c r="O590" s="169"/>
    </row>
    <row r="591" spans="1:15" ht="12.75">
      <c r="A591" s="176"/>
      <c r="B591" s="177"/>
      <c r="C591" s="219" t="s">
        <v>125</v>
      </c>
      <c r="D591" s="220"/>
      <c r="E591" s="179">
        <v>7.92</v>
      </c>
      <c r="F591" s="180"/>
      <c r="G591" s="181"/>
      <c r="M591" s="178" t="s">
        <v>125</v>
      </c>
      <c r="O591" s="169"/>
    </row>
    <row r="592" spans="1:15" ht="12.75">
      <c r="A592" s="176"/>
      <c r="B592" s="177"/>
      <c r="C592" s="219" t="s">
        <v>126</v>
      </c>
      <c r="D592" s="220"/>
      <c r="E592" s="179">
        <v>13.6</v>
      </c>
      <c r="F592" s="180"/>
      <c r="G592" s="181"/>
      <c r="M592" s="178" t="s">
        <v>126</v>
      </c>
      <c r="O592" s="169"/>
    </row>
    <row r="593" spans="1:15" ht="12.75">
      <c r="A593" s="176"/>
      <c r="B593" s="177"/>
      <c r="C593" s="219" t="s">
        <v>127</v>
      </c>
      <c r="D593" s="220"/>
      <c r="E593" s="179">
        <v>26.1</v>
      </c>
      <c r="F593" s="180"/>
      <c r="G593" s="181"/>
      <c r="M593" s="178" t="s">
        <v>127</v>
      </c>
      <c r="O593" s="169"/>
    </row>
    <row r="594" spans="1:15" ht="12.75">
      <c r="A594" s="176"/>
      <c r="B594" s="177"/>
      <c r="C594" s="219" t="s">
        <v>128</v>
      </c>
      <c r="D594" s="220"/>
      <c r="E594" s="179">
        <v>1.3</v>
      </c>
      <c r="F594" s="180"/>
      <c r="G594" s="181"/>
      <c r="M594" s="178" t="s">
        <v>128</v>
      </c>
      <c r="O594" s="169"/>
    </row>
    <row r="595" spans="1:104" ht="12.75">
      <c r="A595" s="170">
        <v>142</v>
      </c>
      <c r="B595" s="171" t="s">
        <v>129</v>
      </c>
      <c r="C595" s="172" t="s">
        <v>130</v>
      </c>
      <c r="D595" s="173" t="s">
        <v>343</v>
      </c>
      <c r="E595" s="174">
        <v>20.4681</v>
      </c>
      <c r="F595" s="174">
        <v>0</v>
      </c>
      <c r="G595" s="175">
        <f>E595*F595</f>
        <v>0</v>
      </c>
      <c r="O595" s="169">
        <v>2</v>
      </c>
      <c r="AA595" s="147">
        <v>3</v>
      </c>
      <c r="AB595" s="147">
        <v>7</v>
      </c>
      <c r="AC595" s="147">
        <v>59781345</v>
      </c>
      <c r="AZ595" s="147">
        <v>2</v>
      </c>
      <c r="BA595" s="147">
        <f>IF(AZ595=1,G595,0)</f>
        <v>0</v>
      </c>
      <c r="BB595" s="147">
        <f>IF(AZ595=2,G595,0)</f>
        <v>0</v>
      </c>
      <c r="BC595" s="147">
        <f>IF(AZ595=3,G595,0)</f>
        <v>0</v>
      </c>
      <c r="BD595" s="147">
        <f>IF(AZ595=4,G595,0)</f>
        <v>0</v>
      </c>
      <c r="BE595" s="147">
        <f>IF(AZ595=5,G595,0)</f>
        <v>0</v>
      </c>
      <c r="CZ595" s="147">
        <v>0.0105</v>
      </c>
    </row>
    <row r="596" spans="1:15" ht="12.75">
      <c r="A596" s="176"/>
      <c r="B596" s="177"/>
      <c r="C596" s="219" t="s">
        <v>131</v>
      </c>
      <c r="D596" s="220"/>
      <c r="E596" s="179">
        <v>20.4681</v>
      </c>
      <c r="F596" s="180"/>
      <c r="G596" s="181"/>
      <c r="M596" s="178" t="s">
        <v>131</v>
      </c>
      <c r="O596" s="169"/>
    </row>
    <row r="597" spans="1:104" ht="12.75">
      <c r="A597" s="170">
        <v>143</v>
      </c>
      <c r="B597" s="171" t="s">
        <v>132</v>
      </c>
      <c r="C597" s="172" t="s">
        <v>133</v>
      </c>
      <c r="D597" s="173" t="s">
        <v>281</v>
      </c>
      <c r="E597" s="174"/>
      <c r="F597" s="174">
        <v>0</v>
      </c>
      <c r="G597" s="175">
        <f>E597*F597</f>
        <v>0</v>
      </c>
      <c r="O597" s="169">
        <v>2</v>
      </c>
      <c r="AA597" s="147">
        <v>7</v>
      </c>
      <c r="AB597" s="147">
        <v>1002</v>
      </c>
      <c r="AC597" s="147">
        <v>5</v>
      </c>
      <c r="AZ597" s="147">
        <v>2</v>
      </c>
      <c r="BA597" s="147">
        <f>IF(AZ597=1,G597,0)</f>
        <v>0</v>
      </c>
      <c r="BB597" s="147">
        <f>IF(AZ597=2,G597,0)</f>
        <v>0</v>
      </c>
      <c r="BC597" s="147">
        <f>IF(AZ597=3,G597,0)</f>
        <v>0</v>
      </c>
      <c r="BD597" s="147">
        <f>IF(AZ597=4,G597,0)</f>
        <v>0</v>
      </c>
      <c r="BE597" s="147">
        <f>IF(AZ597=5,G597,0)</f>
        <v>0</v>
      </c>
      <c r="CZ597" s="147">
        <v>0</v>
      </c>
    </row>
    <row r="598" spans="1:57" ht="12.75">
      <c r="A598" s="182"/>
      <c r="B598" s="183" t="s">
        <v>293</v>
      </c>
      <c r="C598" s="184" t="str">
        <f>CONCATENATE(B580," ",C580)</f>
        <v>781 Obklady keramické</v>
      </c>
      <c r="D598" s="182"/>
      <c r="E598" s="185"/>
      <c r="F598" s="185"/>
      <c r="G598" s="186">
        <f>SUM(G580:G597)</f>
        <v>0</v>
      </c>
      <c r="O598" s="169">
        <v>4</v>
      </c>
      <c r="BA598" s="187">
        <f>SUM(BA580:BA597)</f>
        <v>0</v>
      </c>
      <c r="BB598" s="187">
        <f>SUM(BB580:BB597)</f>
        <v>0</v>
      </c>
      <c r="BC598" s="187">
        <f>SUM(BC580:BC597)</f>
        <v>0</v>
      </c>
      <c r="BD598" s="187">
        <f>SUM(BD580:BD597)</f>
        <v>0</v>
      </c>
      <c r="BE598" s="187">
        <f>SUM(BE580:BE597)</f>
        <v>0</v>
      </c>
    </row>
    <row r="599" spans="1:15" ht="12.75">
      <c r="A599" s="162" t="s">
        <v>292</v>
      </c>
      <c r="B599" s="163" t="s">
        <v>134</v>
      </c>
      <c r="C599" s="164" t="s">
        <v>135</v>
      </c>
      <c r="D599" s="165"/>
      <c r="E599" s="166"/>
      <c r="F599" s="166"/>
      <c r="G599" s="167"/>
      <c r="H599" s="168"/>
      <c r="I599" s="168"/>
      <c r="O599" s="169">
        <v>1</v>
      </c>
    </row>
    <row r="600" spans="1:104" ht="12.75">
      <c r="A600" s="170">
        <v>144</v>
      </c>
      <c r="B600" s="171" t="s">
        <v>136</v>
      </c>
      <c r="C600" s="172" t="s">
        <v>137</v>
      </c>
      <c r="D600" s="173" t="s">
        <v>343</v>
      </c>
      <c r="E600" s="174">
        <v>23.7</v>
      </c>
      <c r="F600" s="174">
        <v>0</v>
      </c>
      <c r="G600" s="175">
        <f>E600*F600</f>
        <v>0</v>
      </c>
      <c r="O600" s="169">
        <v>2</v>
      </c>
      <c r="AA600" s="147">
        <v>1</v>
      </c>
      <c r="AB600" s="147">
        <v>7</v>
      </c>
      <c r="AC600" s="147">
        <v>7</v>
      </c>
      <c r="AZ600" s="147">
        <v>2</v>
      </c>
      <c r="BA600" s="147">
        <f>IF(AZ600=1,G600,0)</f>
        <v>0</v>
      </c>
      <c r="BB600" s="147">
        <f>IF(AZ600=2,G600,0)</f>
        <v>0</v>
      </c>
      <c r="BC600" s="147">
        <f>IF(AZ600=3,G600,0)</f>
        <v>0</v>
      </c>
      <c r="BD600" s="147">
        <f>IF(AZ600=4,G600,0)</f>
        <v>0</v>
      </c>
      <c r="BE600" s="147">
        <f>IF(AZ600=5,G600,0)</f>
        <v>0</v>
      </c>
      <c r="CZ600" s="147">
        <v>0.00028</v>
      </c>
    </row>
    <row r="601" spans="1:15" ht="12.75">
      <c r="A601" s="176"/>
      <c r="B601" s="177"/>
      <c r="C601" s="219" t="s">
        <v>138</v>
      </c>
      <c r="D601" s="220"/>
      <c r="E601" s="179">
        <v>0</v>
      </c>
      <c r="F601" s="180"/>
      <c r="G601" s="181"/>
      <c r="M601" s="178" t="s">
        <v>138</v>
      </c>
      <c r="O601" s="169"/>
    </row>
    <row r="602" spans="1:15" ht="12.75">
      <c r="A602" s="176"/>
      <c r="B602" s="177"/>
      <c r="C602" s="219" t="s">
        <v>139</v>
      </c>
      <c r="D602" s="220"/>
      <c r="E602" s="179">
        <v>23.7</v>
      </c>
      <c r="F602" s="180"/>
      <c r="G602" s="181"/>
      <c r="M602" s="178" t="s">
        <v>139</v>
      </c>
      <c r="O602" s="169"/>
    </row>
    <row r="603" spans="1:104" ht="12.75">
      <c r="A603" s="170">
        <v>145</v>
      </c>
      <c r="B603" s="171" t="s">
        <v>140</v>
      </c>
      <c r="C603" s="172" t="s">
        <v>141</v>
      </c>
      <c r="D603" s="173" t="s">
        <v>343</v>
      </c>
      <c r="E603" s="174">
        <v>23.7</v>
      </c>
      <c r="F603" s="174">
        <v>0</v>
      </c>
      <c r="G603" s="175">
        <f>E603*F603</f>
        <v>0</v>
      </c>
      <c r="O603" s="169">
        <v>2</v>
      </c>
      <c r="AA603" s="147">
        <v>1</v>
      </c>
      <c r="AB603" s="147">
        <v>7</v>
      </c>
      <c r="AC603" s="147">
        <v>7</v>
      </c>
      <c r="AZ603" s="147">
        <v>2</v>
      </c>
      <c r="BA603" s="147">
        <f>IF(AZ603=1,G603,0)</f>
        <v>0</v>
      </c>
      <c r="BB603" s="147">
        <f>IF(AZ603=2,G603,0)</f>
        <v>0</v>
      </c>
      <c r="BC603" s="147">
        <f>IF(AZ603=3,G603,0)</f>
        <v>0</v>
      </c>
      <c r="BD603" s="147">
        <f>IF(AZ603=4,G603,0)</f>
        <v>0</v>
      </c>
      <c r="BE603" s="147">
        <f>IF(AZ603=5,G603,0)</f>
        <v>0</v>
      </c>
      <c r="CZ603" s="147">
        <v>8E-05</v>
      </c>
    </row>
    <row r="604" spans="1:15" ht="12.75">
      <c r="A604" s="176"/>
      <c r="B604" s="177"/>
      <c r="C604" s="219" t="s">
        <v>138</v>
      </c>
      <c r="D604" s="220"/>
      <c r="E604" s="179">
        <v>0</v>
      </c>
      <c r="F604" s="180"/>
      <c r="G604" s="181"/>
      <c r="M604" s="178" t="s">
        <v>138</v>
      </c>
      <c r="O604" s="169"/>
    </row>
    <row r="605" spans="1:15" ht="12.75">
      <c r="A605" s="176"/>
      <c r="B605" s="177"/>
      <c r="C605" s="219" t="s">
        <v>142</v>
      </c>
      <c r="D605" s="220"/>
      <c r="E605" s="179">
        <v>23.7</v>
      </c>
      <c r="F605" s="180"/>
      <c r="G605" s="181"/>
      <c r="M605" s="178" t="s">
        <v>142</v>
      </c>
      <c r="O605" s="169"/>
    </row>
    <row r="606" spans="1:104" ht="12.75">
      <c r="A606" s="170">
        <v>146</v>
      </c>
      <c r="B606" s="171" t="s">
        <v>143</v>
      </c>
      <c r="C606" s="172" t="s">
        <v>144</v>
      </c>
      <c r="D606" s="173" t="s">
        <v>343</v>
      </c>
      <c r="E606" s="174">
        <v>25.16</v>
      </c>
      <c r="F606" s="174">
        <v>0</v>
      </c>
      <c r="G606" s="175">
        <f>E606*F606</f>
        <v>0</v>
      </c>
      <c r="O606" s="169">
        <v>2</v>
      </c>
      <c r="AA606" s="147">
        <v>1</v>
      </c>
      <c r="AB606" s="147">
        <v>7</v>
      </c>
      <c r="AC606" s="147">
        <v>7</v>
      </c>
      <c r="AZ606" s="147">
        <v>2</v>
      </c>
      <c r="BA606" s="147">
        <f>IF(AZ606=1,G606,0)</f>
        <v>0</v>
      </c>
      <c r="BB606" s="147">
        <f>IF(AZ606=2,G606,0)</f>
        <v>0</v>
      </c>
      <c r="BC606" s="147">
        <f>IF(AZ606=3,G606,0)</f>
        <v>0</v>
      </c>
      <c r="BD606" s="147">
        <f>IF(AZ606=4,G606,0)</f>
        <v>0</v>
      </c>
      <c r="BE606" s="147">
        <f>IF(AZ606=5,G606,0)</f>
        <v>0</v>
      </c>
      <c r="CZ606" s="147">
        <v>0.00108</v>
      </c>
    </row>
    <row r="607" spans="1:15" ht="12.75">
      <c r="A607" s="176"/>
      <c r="B607" s="177"/>
      <c r="C607" s="219" t="s">
        <v>145</v>
      </c>
      <c r="D607" s="220"/>
      <c r="E607" s="179">
        <v>0</v>
      </c>
      <c r="F607" s="180"/>
      <c r="G607" s="181"/>
      <c r="M607" s="178" t="s">
        <v>145</v>
      </c>
      <c r="O607" s="169"/>
    </row>
    <row r="608" spans="1:15" ht="12.75">
      <c r="A608" s="176"/>
      <c r="B608" s="177"/>
      <c r="C608" s="219" t="s">
        <v>146</v>
      </c>
      <c r="D608" s="220"/>
      <c r="E608" s="179">
        <v>3.456</v>
      </c>
      <c r="F608" s="180"/>
      <c r="G608" s="181"/>
      <c r="M608" s="178" t="s">
        <v>146</v>
      </c>
      <c r="O608" s="169"/>
    </row>
    <row r="609" spans="1:15" ht="12.75">
      <c r="A609" s="176"/>
      <c r="B609" s="177"/>
      <c r="C609" s="219" t="s">
        <v>147</v>
      </c>
      <c r="D609" s="220"/>
      <c r="E609" s="179">
        <v>0.024</v>
      </c>
      <c r="F609" s="180"/>
      <c r="G609" s="181"/>
      <c r="M609" s="178" t="s">
        <v>147</v>
      </c>
      <c r="O609" s="169"/>
    </row>
    <row r="610" spans="1:15" ht="12.75">
      <c r="A610" s="176"/>
      <c r="B610" s="177"/>
      <c r="C610" s="219" t="s">
        <v>148</v>
      </c>
      <c r="D610" s="220"/>
      <c r="E610" s="179">
        <v>0.024</v>
      </c>
      <c r="F610" s="180"/>
      <c r="G610" s="181"/>
      <c r="M610" s="178" t="s">
        <v>148</v>
      </c>
      <c r="O610" s="169"/>
    </row>
    <row r="611" spans="1:15" ht="12.75">
      <c r="A611" s="176"/>
      <c r="B611" s="177"/>
      <c r="C611" s="219" t="s">
        <v>149</v>
      </c>
      <c r="D611" s="220"/>
      <c r="E611" s="179">
        <v>0.408</v>
      </c>
      <c r="F611" s="180"/>
      <c r="G611" s="181"/>
      <c r="M611" s="178" t="s">
        <v>149</v>
      </c>
      <c r="O611" s="169"/>
    </row>
    <row r="612" spans="1:15" ht="12.75">
      <c r="A612" s="176"/>
      <c r="B612" s="177"/>
      <c r="C612" s="219" t="s">
        <v>150</v>
      </c>
      <c r="D612" s="220"/>
      <c r="E612" s="179">
        <v>3.608</v>
      </c>
      <c r="F612" s="180"/>
      <c r="G612" s="181"/>
      <c r="M612" s="178" t="s">
        <v>150</v>
      </c>
      <c r="O612" s="169"/>
    </row>
    <row r="613" spans="1:15" ht="12.75">
      <c r="A613" s="176"/>
      <c r="B613" s="177"/>
      <c r="C613" s="219" t="s">
        <v>151</v>
      </c>
      <c r="D613" s="220"/>
      <c r="E613" s="179">
        <v>0.078</v>
      </c>
      <c r="F613" s="180"/>
      <c r="G613" s="181"/>
      <c r="M613" s="178" t="s">
        <v>151</v>
      </c>
      <c r="O613" s="169"/>
    </row>
    <row r="614" spans="1:15" ht="12.75">
      <c r="A614" s="176"/>
      <c r="B614" s="177"/>
      <c r="C614" s="219" t="s">
        <v>152</v>
      </c>
      <c r="D614" s="220"/>
      <c r="E614" s="179">
        <v>5.472</v>
      </c>
      <c r="F614" s="180"/>
      <c r="G614" s="181"/>
      <c r="M614" s="178" t="s">
        <v>152</v>
      </c>
      <c r="O614" s="169"/>
    </row>
    <row r="615" spans="1:15" ht="12.75">
      <c r="A615" s="176"/>
      <c r="B615" s="177"/>
      <c r="C615" s="219" t="s">
        <v>153</v>
      </c>
      <c r="D615" s="220"/>
      <c r="E615" s="179">
        <v>0.152</v>
      </c>
      <c r="F615" s="180"/>
      <c r="G615" s="181"/>
      <c r="M615" s="178" t="s">
        <v>153</v>
      </c>
      <c r="O615" s="169"/>
    </row>
    <row r="616" spans="1:15" ht="12.75">
      <c r="A616" s="176"/>
      <c r="B616" s="177"/>
      <c r="C616" s="219" t="s">
        <v>154</v>
      </c>
      <c r="D616" s="220"/>
      <c r="E616" s="179">
        <v>0.288</v>
      </c>
      <c r="F616" s="180"/>
      <c r="G616" s="181"/>
      <c r="M616" s="178" t="s">
        <v>154</v>
      </c>
      <c r="O616" s="169"/>
    </row>
    <row r="617" spans="1:15" ht="12.75">
      <c r="A617" s="176"/>
      <c r="B617" s="177"/>
      <c r="C617" s="219" t="s">
        <v>155</v>
      </c>
      <c r="D617" s="220"/>
      <c r="E617" s="179">
        <v>0.144</v>
      </c>
      <c r="F617" s="180"/>
      <c r="G617" s="181"/>
      <c r="M617" s="178" t="s">
        <v>155</v>
      </c>
      <c r="O617" s="169"/>
    </row>
    <row r="618" spans="1:15" ht="12.75">
      <c r="A618" s="176"/>
      <c r="B618" s="177"/>
      <c r="C618" s="219" t="s">
        <v>156</v>
      </c>
      <c r="D618" s="220"/>
      <c r="E618" s="179">
        <v>0.192</v>
      </c>
      <c r="F618" s="180"/>
      <c r="G618" s="181"/>
      <c r="M618" s="178" t="s">
        <v>156</v>
      </c>
      <c r="O618" s="169"/>
    </row>
    <row r="619" spans="1:15" ht="12.75">
      <c r="A619" s="176"/>
      <c r="B619" s="177"/>
      <c r="C619" s="219" t="s">
        <v>157</v>
      </c>
      <c r="D619" s="220"/>
      <c r="E619" s="179">
        <v>0.296</v>
      </c>
      <c r="F619" s="180"/>
      <c r="G619" s="181"/>
      <c r="M619" s="178" t="s">
        <v>157</v>
      </c>
      <c r="O619" s="169"/>
    </row>
    <row r="620" spans="1:15" ht="12.75">
      <c r="A620" s="176"/>
      <c r="B620" s="177"/>
      <c r="C620" s="219" t="s">
        <v>158</v>
      </c>
      <c r="D620" s="220"/>
      <c r="E620" s="179">
        <v>4.576</v>
      </c>
      <c r="F620" s="180"/>
      <c r="G620" s="181"/>
      <c r="M620" s="178" t="s">
        <v>158</v>
      </c>
      <c r="O620" s="169"/>
    </row>
    <row r="621" spans="1:15" ht="12.75">
      <c r="A621" s="176"/>
      <c r="B621" s="177"/>
      <c r="C621" s="219" t="s">
        <v>159</v>
      </c>
      <c r="D621" s="220"/>
      <c r="E621" s="179">
        <v>0.096</v>
      </c>
      <c r="F621" s="180"/>
      <c r="G621" s="181"/>
      <c r="M621" s="178" t="s">
        <v>159</v>
      </c>
      <c r="O621" s="169"/>
    </row>
    <row r="622" spans="1:15" ht="12.75">
      <c r="A622" s="176"/>
      <c r="B622" s="177"/>
      <c r="C622" s="219" t="s">
        <v>160</v>
      </c>
      <c r="D622" s="220"/>
      <c r="E622" s="179">
        <v>0.208</v>
      </c>
      <c r="F622" s="180"/>
      <c r="G622" s="181"/>
      <c r="M622" s="178" t="s">
        <v>160</v>
      </c>
      <c r="O622" s="169"/>
    </row>
    <row r="623" spans="1:15" ht="12.75">
      <c r="A623" s="176"/>
      <c r="B623" s="177"/>
      <c r="C623" s="219" t="s">
        <v>161</v>
      </c>
      <c r="D623" s="220"/>
      <c r="E623" s="179">
        <v>3.744</v>
      </c>
      <c r="F623" s="180"/>
      <c r="G623" s="181"/>
      <c r="M623" s="178" t="s">
        <v>161</v>
      </c>
      <c r="O623" s="169"/>
    </row>
    <row r="624" spans="1:15" ht="12.75">
      <c r="A624" s="176"/>
      <c r="B624" s="177"/>
      <c r="C624" s="219" t="s">
        <v>162</v>
      </c>
      <c r="D624" s="220"/>
      <c r="E624" s="179">
        <v>0.272</v>
      </c>
      <c r="F624" s="180"/>
      <c r="G624" s="181"/>
      <c r="M624" s="178" t="s">
        <v>162</v>
      </c>
      <c r="O624" s="169"/>
    </row>
    <row r="625" spans="1:15" ht="12.75">
      <c r="A625" s="176"/>
      <c r="B625" s="177"/>
      <c r="C625" s="219" t="s">
        <v>163</v>
      </c>
      <c r="D625" s="220"/>
      <c r="E625" s="179">
        <v>0.186</v>
      </c>
      <c r="F625" s="180"/>
      <c r="G625" s="181"/>
      <c r="M625" s="178" t="s">
        <v>163</v>
      </c>
      <c r="O625" s="169"/>
    </row>
    <row r="626" spans="1:15" ht="12.75">
      <c r="A626" s="176"/>
      <c r="B626" s="177"/>
      <c r="C626" s="219" t="s">
        <v>166</v>
      </c>
      <c r="D626" s="220"/>
      <c r="E626" s="179">
        <v>0.16</v>
      </c>
      <c r="F626" s="180"/>
      <c r="G626" s="181"/>
      <c r="M626" s="178" t="s">
        <v>166</v>
      </c>
      <c r="O626" s="169"/>
    </row>
    <row r="627" spans="1:15" ht="12.75">
      <c r="A627" s="176"/>
      <c r="B627" s="177"/>
      <c r="C627" s="219" t="s">
        <v>167</v>
      </c>
      <c r="D627" s="220"/>
      <c r="E627" s="179">
        <v>1.216</v>
      </c>
      <c r="F627" s="180"/>
      <c r="G627" s="181"/>
      <c r="M627" s="178" t="s">
        <v>167</v>
      </c>
      <c r="O627" s="169"/>
    </row>
    <row r="628" spans="1:15" ht="12.75">
      <c r="A628" s="176"/>
      <c r="B628" s="177"/>
      <c r="C628" s="219" t="s">
        <v>378</v>
      </c>
      <c r="D628" s="220"/>
      <c r="E628" s="179">
        <v>0</v>
      </c>
      <c r="F628" s="180"/>
      <c r="G628" s="181"/>
      <c r="M628" s="178" t="s">
        <v>378</v>
      </c>
      <c r="O628" s="169"/>
    </row>
    <row r="629" spans="1:15" ht="12.75">
      <c r="A629" s="176"/>
      <c r="B629" s="177"/>
      <c r="C629" s="219" t="s">
        <v>168</v>
      </c>
      <c r="D629" s="220"/>
      <c r="E629" s="179">
        <v>0.12</v>
      </c>
      <c r="F629" s="180"/>
      <c r="G629" s="181"/>
      <c r="M629" s="178" t="s">
        <v>168</v>
      </c>
      <c r="O629" s="169"/>
    </row>
    <row r="630" spans="1:15" ht="12.75">
      <c r="A630" s="176"/>
      <c r="B630" s="177"/>
      <c r="C630" s="219" t="s">
        <v>169</v>
      </c>
      <c r="D630" s="220"/>
      <c r="E630" s="179">
        <v>0.44</v>
      </c>
      <c r="F630" s="180"/>
      <c r="G630" s="181"/>
      <c r="M630" s="178" t="s">
        <v>169</v>
      </c>
      <c r="O630" s="169"/>
    </row>
    <row r="631" spans="1:104" ht="12.75">
      <c r="A631" s="170">
        <v>147</v>
      </c>
      <c r="B631" s="171" t="s">
        <v>170</v>
      </c>
      <c r="C631" s="172" t="s">
        <v>171</v>
      </c>
      <c r="D631" s="173" t="s">
        <v>343</v>
      </c>
      <c r="E631" s="174">
        <v>25.16</v>
      </c>
      <c r="F631" s="174">
        <v>0</v>
      </c>
      <c r="G631" s="175">
        <f>E631*F631</f>
        <v>0</v>
      </c>
      <c r="O631" s="169">
        <v>2</v>
      </c>
      <c r="AA631" s="147">
        <v>1</v>
      </c>
      <c r="AB631" s="147">
        <v>7</v>
      </c>
      <c r="AC631" s="147">
        <v>7</v>
      </c>
      <c r="AZ631" s="147">
        <v>2</v>
      </c>
      <c r="BA631" s="147">
        <f>IF(AZ631=1,G631,0)</f>
        <v>0</v>
      </c>
      <c r="BB631" s="147">
        <f>IF(AZ631=2,G631,0)</f>
        <v>0</v>
      </c>
      <c r="BC631" s="147">
        <f>IF(AZ631=3,G631,0)</f>
        <v>0</v>
      </c>
      <c r="BD631" s="147">
        <f>IF(AZ631=4,G631,0)</f>
        <v>0</v>
      </c>
      <c r="BE631" s="147">
        <f>IF(AZ631=5,G631,0)</f>
        <v>0</v>
      </c>
      <c r="CZ631" s="147">
        <v>0.00019</v>
      </c>
    </row>
    <row r="632" spans="1:15" ht="12.75">
      <c r="A632" s="176"/>
      <c r="B632" s="177"/>
      <c r="C632" s="219" t="s">
        <v>172</v>
      </c>
      <c r="D632" s="220"/>
      <c r="E632" s="179">
        <v>25.16</v>
      </c>
      <c r="F632" s="180"/>
      <c r="G632" s="181"/>
      <c r="M632" s="178" t="s">
        <v>172</v>
      </c>
      <c r="O632" s="169"/>
    </row>
    <row r="633" spans="1:104" ht="12.75">
      <c r="A633" s="170">
        <v>148</v>
      </c>
      <c r="B633" s="171" t="s">
        <v>173</v>
      </c>
      <c r="C633" s="172" t="s">
        <v>174</v>
      </c>
      <c r="D633" s="173" t="s">
        <v>343</v>
      </c>
      <c r="E633" s="174">
        <v>23.7</v>
      </c>
      <c r="F633" s="174">
        <v>0</v>
      </c>
      <c r="G633" s="175">
        <f>E633*F633</f>
        <v>0</v>
      </c>
      <c r="O633" s="169">
        <v>2</v>
      </c>
      <c r="AA633" s="147">
        <v>1</v>
      </c>
      <c r="AB633" s="147">
        <v>7</v>
      </c>
      <c r="AC633" s="147">
        <v>7</v>
      </c>
      <c r="AZ633" s="147">
        <v>2</v>
      </c>
      <c r="BA633" s="147">
        <f>IF(AZ633=1,G633,0)</f>
        <v>0</v>
      </c>
      <c r="BB633" s="147">
        <f>IF(AZ633=2,G633,0)</f>
        <v>0</v>
      </c>
      <c r="BC633" s="147">
        <f>IF(AZ633=3,G633,0)</f>
        <v>0</v>
      </c>
      <c r="BD633" s="147">
        <f>IF(AZ633=4,G633,0)</f>
        <v>0</v>
      </c>
      <c r="BE633" s="147">
        <f>IF(AZ633=5,G633,0)</f>
        <v>0</v>
      </c>
      <c r="CZ633" s="147">
        <v>0</v>
      </c>
    </row>
    <row r="634" spans="1:15" ht="12.75">
      <c r="A634" s="176"/>
      <c r="B634" s="177"/>
      <c r="C634" s="219" t="s">
        <v>138</v>
      </c>
      <c r="D634" s="220"/>
      <c r="E634" s="179">
        <v>0</v>
      </c>
      <c r="F634" s="180"/>
      <c r="G634" s="181"/>
      <c r="M634" s="178" t="s">
        <v>138</v>
      </c>
      <c r="O634" s="169"/>
    </row>
    <row r="635" spans="1:15" ht="12.75">
      <c r="A635" s="176"/>
      <c r="B635" s="177"/>
      <c r="C635" s="219" t="s">
        <v>142</v>
      </c>
      <c r="D635" s="220"/>
      <c r="E635" s="179">
        <v>23.7</v>
      </c>
      <c r="F635" s="180"/>
      <c r="G635" s="181"/>
      <c r="M635" s="178" t="s">
        <v>142</v>
      </c>
      <c r="O635" s="169"/>
    </row>
    <row r="636" spans="1:104" ht="12.75">
      <c r="A636" s="170">
        <v>149</v>
      </c>
      <c r="B636" s="171" t="s">
        <v>175</v>
      </c>
      <c r="C636" s="172" t="s">
        <v>176</v>
      </c>
      <c r="D636" s="173" t="s">
        <v>343</v>
      </c>
      <c r="E636" s="174">
        <v>23.7</v>
      </c>
      <c r="F636" s="174">
        <v>0</v>
      </c>
      <c r="G636" s="175">
        <f>E636*F636</f>
        <v>0</v>
      </c>
      <c r="O636" s="169">
        <v>2</v>
      </c>
      <c r="AA636" s="147">
        <v>1</v>
      </c>
      <c r="AB636" s="147">
        <v>7</v>
      </c>
      <c r="AC636" s="147">
        <v>7</v>
      </c>
      <c r="AZ636" s="147">
        <v>2</v>
      </c>
      <c r="BA636" s="147">
        <f>IF(AZ636=1,G636,0)</f>
        <v>0</v>
      </c>
      <c r="BB636" s="147">
        <f>IF(AZ636=2,G636,0)</f>
        <v>0</v>
      </c>
      <c r="BC636" s="147">
        <f>IF(AZ636=3,G636,0)</f>
        <v>0</v>
      </c>
      <c r="BD636" s="147">
        <f>IF(AZ636=4,G636,0)</f>
        <v>0</v>
      </c>
      <c r="BE636" s="147">
        <f>IF(AZ636=5,G636,0)</f>
        <v>0</v>
      </c>
      <c r="CZ636" s="147">
        <v>0.0001</v>
      </c>
    </row>
    <row r="637" spans="1:57" ht="12.75">
      <c r="A637" s="182"/>
      <c r="B637" s="183" t="s">
        <v>293</v>
      </c>
      <c r="C637" s="184" t="str">
        <f>CONCATENATE(B599," ",C599)</f>
        <v>783 Nátěry</v>
      </c>
      <c r="D637" s="182"/>
      <c r="E637" s="185"/>
      <c r="F637" s="185"/>
      <c r="G637" s="186">
        <f>SUM(G599:G636)</f>
        <v>0</v>
      </c>
      <c r="O637" s="169">
        <v>4</v>
      </c>
      <c r="BA637" s="187">
        <f>SUM(BA599:BA636)</f>
        <v>0</v>
      </c>
      <c r="BB637" s="187">
        <f>SUM(BB599:BB636)</f>
        <v>0</v>
      </c>
      <c r="BC637" s="187">
        <f>SUM(BC599:BC636)</f>
        <v>0</v>
      </c>
      <c r="BD637" s="187">
        <f>SUM(BD599:BD636)</f>
        <v>0</v>
      </c>
      <c r="BE637" s="187">
        <f>SUM(BE599:BE636)</f>
        <v>0</v>
      </c>
    </row>
    <row r="638" spans="1:15" ht="12.75">
      <c r="A638" s="162" t="s">
        <v>292</v>
      </c>
      <c r="B638" s="163" t="s">
        <v>177</v>
      </c>
      <c r="C638" s="164" t="s">
        <v>178</v>
      </c>
      <c r="D638" s="165"/>
      <c r="E638" s="166"/>
      <c r="F638" s="166"/>
      <c r="G638" s="167"/>
      <c r="H638" s="168"/>
      <c r="I638" s="168"/>
      <c r="O638" s="169">
        <v>1</v>
      </c>
    </row>
    <row r="639" spans="1:104" ht="12.75">
      <c r="A639" s="170">
        <v>150</v>
      </c>
      <c r="B639" s="171" t="s">
        <v>179</v>
      </c>
      <c r="C639" s="172" t="s">
        <v>180</v>
      </c>
      <c r="D639" s="173" t="s">
        <v>343</v>
      </c>
      <c r="E639" s="174">
        <v>413.759</v>
      </c>
      <c r="F639" s="174">
        <v>0</v>
      </c>
      <c r="G639" s="175">
        <f>E639*F639</f>
        <v>0</v>
      </c>
      <c r="O639" s="169">
        <v>2</v>
      </c>
      <c r="AA639" s="147">
        <v>1</v>
      </c>
      <c r="AB639" s="147">
        <v>7</v>
      </c>
      <c r="AC639" s="147">
        <v>7</v>
      </c>
      <c r="AZ639" s="147">
        <v>2</v>
      </c>
      <c r="BA639" s="147">
        <f>IF(AZ639=1,G639,0)</f>
        <v>0</v>
      </c>
      <c r="BB639" s="147">
        <f>IF(AZ639=2,G639,0)</f>
        <v>0</v>
      </c>
      <c r="BC639" s="147">
        <f>IF(AZ639=3,G639,0)</f>
        <v>0</v>
      </c>
      <c r="BD639" s="147">
        <f>IF(AZ639=4,G639,0)</f>
        <v>0</v>
      </c>
      <c r="BE639" s="147">
        <f>IF(AZ639=5,G639,0)</f>
        <v>0</v>
      </c>
      <c r="CZ639" s="147">
        <v>0.00017</v>
      </c>
    </row>
    <row r="640" spans="1:15" ht="12.75">
      <c r="A640" s="176"/>
      <c r="B640" s="177"/>
      <c r="C640" s="219" t="s">
        <v>181</v>
      </c>
      <c r="D640" s="220"/>
      <c r="E640" s="179">
        <v>0</v>
      </c>
      <c r="F640" s="180"/>
      <c r="G640" s="181"/>
      <c r="M640" s="178" t="s">
        <v>181</v>
      </c>
      <c r="O640" s="169"/>
    </row>
    <row r="641" spans="1:15" ht="12.75">
      <c r="A641" s="176"/>
      <c r="B641" s="177"/>
      <c r="C641" s="219" t="s">
        <v>182</v>
      </c>
      <c r="D641" s="220"/>
      <c r="E641" s="179">
        <v>412.259</v>
      </c>
      <c r="F641" s="180"/>
      <c r="G641" s="181"/>
      <c r="M641" s="178" t="s">
        <v>182</v>
      </c>
      <c r="O641" s="169"/>
    </row>
    <row r="642" spans="1:15" ht="12.75">
      <c r="A642" s="176"/>
      <c r="B642" s="177"/>
      <c r="C642" s="219" t="s">
        <v>344</v>
      </c>
      <c r="D642" s="220"/>
      <c r="E642" s="179">
        <v>0</v>
      </c>
      <c r="F642" s="180"/>
      <c r="G642" s="181"/>
      <c r="M642" s="178" t="s">
        <v>344</v>
      </c>
      <c r="O642" s="169"/>
    </row>
    <row r="643" spans="1:15" ht="12.75">
      <c r="A643" s="176"/>
      <c r="B643" s="177"/>
      <c r="C643" s="219" t="s">
        <v>345</v>
      </c>
      <c r="D643" s="220"/>
      <c r="E643" s="179">
        <v>1.5</v>
      </c>
      <c r="F643" s="180"/>
      <c r="G643" s="181"/>
      <c r="M643" s="178" t="s">
        <v>345</v>
      </c>
      <c r="O643" s="169"/>
    </row>
    <row r="644" spans="1:104" ht="12.75">
      <c r="A644" s="170">
        <v>151</v>
      </c>
      <c r="B644" s="171" t="s">
        <v>183</v>
      </c>
      <c r="C644" s="172" t="s">
        <v>184</v>
      </c>
      <c r="D644" s="173" t="s">
        <v>343</v>
      </c>
      <c r="E644" s="174">
        <v>1202.47</v>
      </c>
      <c r="F644" s="174">
        <v>0</v>
      </c>
      <c r="G644" s="175">
        <f>E644*F644</f>
        <v>0</v>
      </c>
      <c r="O644" s="169">
        <v>2</v>
      </c>
      <c r="AA644" s="147">
        <v>1</v>
      </c>
      <c r="AB644" s="147">
        <v>7</v>
      </c>
      <c r="AC644" s="147">
        <v>7</v>
      </c>
      <c r="AZ644" s="147">
        <v>2</v>
      </c>
      <c r="BA644" s="147">
        <f>IF(AZ644=1,G644,0)</f>
        <v>0</v>
      </c>
      <c r="BB644" s="147">
        <f>IF(AZ644=2,G644,0)</f>
        <v>0</v>
      </c>
      <c r="BC644" s="147">
        <f>IF(AZ644=3,G644,0)</f>
        <v>0</v>
      </c>
      <c r="BD644" s="147">
        <f>IF(AZ644=4,G644,0)</f>
        <v>0</v>
      </c>
      <c r="BE644" s="147">
        <f>IF(AZ644=5,G644,0)</f>
        <v>0</v>
      </c>
      <c r="CZ644" s="147">
        <v>0.00018</v>
      </c>
    </row>
    <row r="645" spans="1:15" ht="12.75">
      <c r="A645" s="176"/>
      <c r="B645" s="177"/>
      <c r="C645" s="219" t="s">
        <v>185</v>
      </c>
      <c r="D645" s="220"/>
      <c r="E645" s="179">
        <v>0</v>
      </c>
      <c r="F645" s="180"/>
      <c r="G645" s="181"/>
      <c r="M645" s="178" t="s">
        <v>185</v>
      </c>
      <c r="O645" s="169"/>
    </row>
    <row r="646" spans="1:15" ht="12.75">
      <c r="A646" s="176"/>
      <c r="B646" s="177"/>
      <c r="C646" s="219" t="s">
        <v>186</v>
      </c>
      <c r="D646" s="220"/>
      <c r="E646" s="179">
        <v>133.66</v>
      </c>
      <c r="F646" s="180"/>
      <c r="G646" s="181"/>
      <c r="M646" s="178" t="s">
        <v>186</v>
      </c>
      <c r="O646" s="169"/>
    </row>
    <row r="647" spans="1:15" ht="12.75">
      <c r="A647" s="176"/>
      <c r="B647" s="177"/>
      <c r="C647" s="219" t="s">
        <v>187</v>
      </c>
      <c r="D647" s="220"/>
      <c r="E647" s="179">
        <v>42.16</v>
      </c>
      <c r="F647" s="180"/>
      <c r="G647" s="181"/>
      <c r="M647" s="178" t="s">
        <v>187</v>
      </c>
      <c r="O647" s="169"/>
    </row>
    <row r="648" spans="1:15" ht="12.75">
      <c r="A648" s="176"/>
      <c r="B648" s="177"/>
      <c r="C648" s="219" t="s">
        <v>188</v>
      </c>
      <c r="D648" s="220"/>
      <c r="E648" s="179">
        <v>0</v>
      </c>
      <c r="F648" s="180"/>
      <c r="G648" s="181"/>
      <c r="M648" s="178" t="s">
        <v>188</v>
      </c>
      <c r="O648" s="169"/>
    </row>
    <row r="649" spans="1:15" ht="12.75">
      <c r="A649" s="176"/>
      <c r="B649" s="177"/>
      <c r="C649" s="219" t="s">
        <v>189</v>
      </c>
      <c r="D649" s="220"/>
      <c r="E649" s="179">
        <v>166.87</v>
      </c>
      <c r="F649" s="180"/>
      <c r="G649" s="181"/>
      <c r="M649" s="178" t="s">
        <v>189</v>
      </c>
      <c r="O649" s="169"/>
    </row>
    <row r="650" spans="1:15" ht="12.75">
      <c r="A650" s="176"/>
      <c r="B650" s="177"/>
      <c r="C650" s="219" t="s">
        <v>190</v>
      </c>
      <c r="D650" s="220"/>
      <c r="E650" s="179">
        <v>97.99</v>
      </c>
      <c r="F650" s="180"/>
      <c r="G650" s="181"/>
      <c r="M650" s="178" t="s">
        <v>190</v>
      </c>
      <c r="O650" s="169"/>
    </row>
    <row r="651" spans="1:15" ht="12.75">
      <c r="A651" s="176"/>
      <c r="B651" s="177"/>
      <c r="C651" s="219" t="s">
        <v>191</v>
      </c>
      <c r="D651" s="220"/>
      <c r="E651" s="179">
        <v>0</v>
      </c>
      <c r="F651" s="180"/>
      <c r="G651" s="181"/>
      <c r="M651" s="178" t="s">
        <v>191</v>
      </c>
      <c r="O651" s="169"/>
    </row>
    <row r="652" spans="1:15" ht="12.75">
      <c r="A652" s="176"/>
      <c r="B652" s="177"/>
      <c r="C652" s="219" t="s">
        <v>192</v>
      </c>
      <c r="D652" s="220"/>
      <c r="E652" s="179">
        <v>0</v>
      </c>
      <c r="F652" s="180"/>
      <c r="G652" s="181"/>
      <c r="M652" s="178" t="s">
        <v>192</v>
      </c>
      <c r="O652" s="169"/>
    </row>
    <row r="653" spans="1:15" ht="12.75">
      <c r="A653" s="176"/>
      <c r="B653" s="177"/>
      <c r="C653" s="219" t="s">
        <v>193</v>
      </c>
      <c r="D653" s="220"/>
      <c r="E653" s="179">
        <v>189.25</v>
      </c>
      <c r="F653" s="180"/>
      <c r="G653" s="181"/>
      <c r="M653" s="178" t="s">
        <v>193</v>
      </c>
      <c r="O653" s="169"/>
    </row>
    <row r="654" spans="1:15" ht="12.75">
      <c r="A654" s="176"/>
      <c r="B654" s="177"/>
      <c r="C654" s="219" t="s">
        <v>188</v>
      </c>
      <c r="D654" s="220"/>
      <c r="E654" s="179">
        <v>0</v>
      </c>
      <c r="F654" s="180"/>
      <c r="G654" s="181"/>
      <c r="M654" s="178" t="s">
        <v>188</v>
      </c>
      <c r="O654" s="169"/>
    </row>
    <row r="655" spans="1:15" ht="12.75">
      <c r="A655" s="176"/>
      <c r="B655" s="177"/>
      <c r="C655" s="219" t="s">
        <v>194</v>
      </c>
      <c r="D655" s="220"/>
      <c r="E655" s="179">
        <v>195.57</v>
      </c>
      <c r="F655" s="180"/>
      <c r="G655" s="181"/>
      <c r="M655" s="178" t="s">
        <v>194</v>
      </c>
      <c r="O655" s="169"/>
    </row>
    <row r="656" spans="1:15" ht="12.75">
      <c r="A656" s="176"/>
      <c r="B656" s="177"/>
      <c r="C656" s="219" t="s">
        <v>191</v>
      </c>
      <c r="D656" s="220"/>
      <c r="E656" s="179">
        <v>0</v>
      </c>
      <c r="F656" s="180"/>
      <c r="G656" s="181"/>
      <c r="M656" s="178" t="s">
        <v>191</v>
      </c>
      <c r="O656" s="169"/>
    </row>
    <row r="657" spans="1:15" ht="12.75">
      <c r="A657" s="176"/>
      <c r="B657" s="177"/>
      <c r="C657" s="219" t="s">
        <v>195</v>
      </c>
      <c r="D657" s="220"/>
      <c r="E657" s="179">
        <v>0</v>
      </c>
      <c r="F657" s="180"/>
      <c r="G657" s="181"/>
      <c r="M657" s="178" t="s">
        <v>195</v>
      </c>
      <c r="O657" s="169"/>
    </row>
    <row r="658" spans="1:15" ht="12.75">
      <c r="A658" s="176"/>
      <c r="B658" s="177"/>
      <c r="C658" s="219" t="s">
        <v>196</v>
      </c>
      <c r="D658" s="220"/>
      <c r="E658" s="179">
        <v>177.3</v>
      </c>
      <c r="F658" s="180"/>
      <c r="G658" s="181"/>
      <c r="M658" s="178" t="s">
        <v>196</v>
      </c>
      <c r="O658" s="169"/>
    </row>
    <row r="659" spans="1:15" ht="12.75">
      <c r="A659" s="176"/>
      <c r="B659" s="177"/>
      <c r="C659" s="219" t="s">
        <v>188</v>
      </c>
      <c r="D659" s="220"/>
      <c r="E659" s="179">
        <v>0</v>
      </c>
      <c r="F659" s="180"/>
      <c r="G659" s="181"/>
      <c r="M659" s="178" t="s">
        <v>188</v>
      </c>
      <c r="O659" s="169"/>
    </row>
    <row r="660" spans="1:15" ht="12.75">
      <c r="A660" s="176"/>
      <c r="B660" s="177"/>
      <c r="C660" s="219" t="s">
        <v>197</v>
      </c>
      <c r="D660" s="220"/>
      <c r="E660" s="179">
        <v>199.67</v>
      </c>
      <c r="F660" s="180"/>
      <c r="G660" s="181"/>
      <c r="M660" s="178" t="s">
        <v>197</v>
      </c>
      <c r="O660" s="169"/>
    </row>
    <row r="661" spans="1:15" ht="12.75">
      <c r="A661" s="176"/>
      <c r="B661" s="177"/>
      <c r="C661" s="219" t="s">
        <v>191</v>
      </c>
      <c r="D661" s="220"/>
      <c r="E661" s="179">
        <v>0</v>
      </c>
      <c r="F661" s="180"/>
      <c r="G661" s="181"/>
      <c r="M661" s="178" t="s">
        <v>191</v>
      </c>
      <c r="O661" s="169"/>
    </row>
    <row r="662" spans="1:57" ht="12.75">
      <c r="A662" s="182"/>
      <c r="B662" s="183" t="s">
        <v>293</v>
      </c>
      <c r="C662" s="184" t="str">
        <f>CONCATENATE(B638," ",C638)</f>
        <v>784 Malby</v>
      </c>
      <c r="D662" s="182"/>
      <c r="E662" s="185"/>
      <c r="F662" s="185"/>
      <c r="G662" s="186">
        <f>SUM(G638:G661)</f>
        <v>0</v>
      </c>
      <c r="O662" s="169">
        <v>4</v>
      </c>
      <c r="BA662" s="187">
        <f>SUM(BA638:BA661)</f>
        <v>0</v>
      </c>
      <c r="BB662" s="187">
        <f>SUM(BB638:BB661)</f>
        <v>0</v>
      </c>
      <c r="BC662" s="187">
        <f>SUM(BC638:BC661)</f>
        <v>0</v>
      </c>
      <c r="BD662" s="187">
        <f>SUM(BD638:BD661)</f>
        <v>0</v>
      </c>
      <c r="BE662" s="187">
        <f>SUM(BE638:BE661)</f>
        <v>0</v>
      </c>
    </row>
    <row r="663" spans="1:15" ht="12.75">
      <c r="A663" s="162" t="s">
        <v>292</v>
      </c>
      <c r="B663" s="163" t="s">
        <v>198</v>
      </c>
      <c r="C663" s="164" t="s">
        <v>199</v>
      </c>
      <c r="D663" s="165"/>
      <c r="E663" s="166"/>
      <c r="F663" s="166"/>
      <c r="G663" s="167"/>
      <c r="H663" s="168"/>
      <c r="I663" s="168"/>
      <c r="O663" s="169">
        <v>1</v>
      </c>
    </row>
    <row r="664" spans="1:104" ht="22.5">
      <c r="A664" s="170">
        <v>152</v>
      </c>
      <c r="B664" s="171" t="s">
        <v>200</v>
      </c>
      <c r="C664" s="172" t="s">
        <v>201</v>
      </c>
      <c r="D664" s="173" t="s">
        <v>343</v>
      </c>
      <c r="E664" s="174">
        <v>339.425</v>
      </c>
      <c r="F664" s="174">
        <v>0</v>
      </c>
      <c r="G664" s="175">
        <f>E664*F664</f>
        <v>0</v>
      </c>
      <c r="O664" s="169">
        <v>2</v>
      </c>
      <c r="AA664" s="147">
        <v>1</v>
      </c>
      <c r="AB664" s="147">
        <v>7</v>
      </c>
      <c r="AC664" s="147">
        <v>7</v>
      </c>
      <c r="AZ664" s="147">
        <v>2</v>
      </c>
      <c r="BA664" s="147">
        <f>IF(AZ664=1,G664,0)</f>
        <v>0</v>
      </c>
      <c r="BB664" s="147">
        <f>IF(AZ664=2,G664,0)</f>
        <v>0</v>
      </c>
      <c r="BC664" s="147">
        <f>IF(AZ664=3,G664,0)</f>
        <v>0</v>
      </c>
      <c r="BD664" s="147">
        <f>IF(AZ664=4,G664,0)</f>
        <v>0</v>
      </c>
      <c r="BE664" s="147">
        <f>IF(AZ664=5,G664,0)</f>
        <v>0</v>
      </c>
      <c r="CZ664" s="147">
        <v>0.00196</v>
      </c>
    </row>
    <row r="665" spans="1:15" ht="12.75">
      <c r="A665" s="176"/>
      <c r="B665" s="177"/>
      <c r="C665" s="219" t="s">
        <v>202</v>
      </c>
      <c r="D665" s="220"/>
      <c r="E665" s="179">
        <v>0</v>
      </c>
      <c r="F665" s="180"/>
      <c r="G665" s="181"/>
      <c r="M665" s="178" t="s">
        <v>202</v>
      </c>
      <c r="O665" s="169"/>
    </row>
    <row r="666" spans="1:15" ht="12.75">
      <c r="A666" s="176"/>
      <c r="B666" s="177"/>
      <c r="C666" s="219" t="s">
        <v>203</v>
      </c>
      <c r="D666" s="220"/>
      <c r="E666" s="179">
        <v>180.825</v>
      </c>
      <c r="F666" s="180"/>
      <c r="G666" s="181"/>
      <c r="M666" s="178" t="s">
        <v>203</v>
      </c>
      <c r="O666" s="169"/>
    </row>
    <row r="667" spans="1:15" ht="12.75">
      <c r="A667" s="176"/>
      <c r="B667" s="177"/>
      <c r="C667" s="219" t="s">
        <v>204</v>
      </c>
      <c r="D667" s="220"/>
      <c r="E667" s="179">
        <v>153.14</v>
      </c>
      <c r="F667" s="180"/>
      <c r="G667" s="181"/>
      <c r="M667" s="178" t="s">
        <v>204</v>
      </c>
      <c r="O667" s="169"/>
    </row>
    <row r="668" spans="1:15" ht="12.75">
      <c r="A668" s="176"/>
      <c r="B668" s="177"/>
      <c r="C668" s="219" t="s">
        <v>205</v>
      </c>
      <c r="D668" s="220"/>
      <c r="E668" s="179">
        <v>5.46</v>
      </c>
      <c r="F668" s="180"/>
      <c r="G668" s="181"/>
      <c r="M668" s="178" t="s">
        <v>205</v>
      </c>
      <c r="O668" s="169"/>
    </row>
    <row r="669" spans="1:104" ht="12.75">
      <c r="A669" s="170">
        <v>153</v>
      </c>
      <c r="B669" s="171" t="s">
        <v>206</v>
      </c>
      <c r="C669" s="172" t="s">
        <v>207</v>
      </c>
      <c r="D669" s="173" t="s">
        <v>281</v>
      </c>
      <c r="E669" s="174"/>
      <c r="F669" s="174">
        <v>0</v>
      </c>
      <c r="G669" s="175">
        <f>E669*F669</f>
        <v>0</v>
      </c>
      <c r="O669" s="169">
        <v>2</v>
      </c>
      <c r="AA669" s="147">
        <v>7</v>
      </c>
      <c r="AB669" s="147">
        <v>1002</v>
      </c>
      <c r="AC669" s="147">
        <v>5</v>
      </c>
      <c r="AZ669" s="147">
        <v>2</v>
      </c>
      <c r="BA669" s="147">
        <f>IF(AZ669=1,G669,0)</f>
        <v>0</v>
      </c>
      <c r="BB669" s="147">
        <f>IF(AZ669=2,G669,0)</f>
        <v>0</v>
      </c>
      <c r="BC669" s="147">
        <f>IF(AZ669=3,G669,0)</f>
        <v>0</v>
      </c>
      <c r="BD669" s="147">
        <f>IF(AZ669=4,G669,0)</f>
        <v>0</v>
      </c>
      <c r="BE669" s="147">
        <f>IF(AZ669=5,G669,0)</f>
        <v>0</v>
      </c>
      <c r="CZ669" s="147">
        <v>0</v>
      </c>
    </row>
    <row r="670" spans="1:57" ht="12.75">
      <c r="A670" s="182"/>
      <c r="B670" s="183" t="s">
        <v>293</v>
      </c>
      <c r="C670" s="184" t="str">
        <f>CONCATENATE(B663," ",C663)</f>
        <v>786 Čalounické úpravy</v>
      </c>
      <c r="D670" s="182"/>
      <c r="E670" s="185"/>
      <c r="F670" s="185"/>
      <c r="G670" s="186">
        <f>SUM(G663:G669)</f>
        <v>0</v>
      </c>
      <c r="O670" s="169">
        <v>4</v>
      </c>
      <c r="BA670" s="187">
        <f>SUM(BA663:BA669)</f>
        <v>0</v>
      </c>
      <c r="BB670" s="187">
        <f>SUM(BB663:BB669)</f>
        <v>0</v>
      </c>
      <c r="BC670" s="187">
        <f>SUM(BC663:BC669)</f>
        <v>0</v>
      </c>
      <c r="BD670" s="187">
        <f>SUM(BD663:BD669)</f>
        <v>0</v>
      </c>
      <c r="BE670" s="187">
        <f>SUM(BE663:BE669)</f>
        <v>0</v>
      </c>
    </row>
    <row r="671" spans="1:15" ht="12.75">
      <c r="A671" s="162" t="s">
        <v>292</v>
      </c>
      <c r="B671" s="163" t="s">
        <v>208</v>
      </c>
      <c r="C671" s="164" t="s">
        <v>209</v>
      </c>
      <c r="D671" s="165"/>
      <c r="E671" s="166"/>
      <c r="F671" s="166"/>
      <c r="G671" s="167"/>
      <c r="H671" s="168"/>
      <c r="I671" s="168"/>
      <c r="O671" s="169">
        <v>1</v>
      </c>
    </row>
    <row r="672" spans="1:104" ht="12.75">
      <c r="A672" s="170">
        <v>154</v>
      </c>
      <c r="B672" s="171" t="s">
        <v>210</v>
      </c>
      <c r="C672" s="172" t="s">
        <v>87</v>
      </c>
      <c r="D672" s="173" t="s">
        <v>768</v>
      </c>
      <c r="E672" s="174">
        <v>1</v>
      </c>
      <c r="F672" s="174">
        <v>0</v>
      </c>
      <c r="G672" s="175">
        <f>E672*F672</f>
        <v>0</v>
      </c>
      <c r="O672" s="169">
        <v>2</v>
      </c>
      <c r="AA672" s="147">
        <v>1</v>
      </c>
      <c r="AB672" s="147">
        <v>9</v>
      </c>
      <c r="AC672" s="147">
        <v>9</v>
      </c>
      <c r="AZ672" s="147">
        <v>4</v>
      </c>
      <c r="BA672" s="147">
        <f>IF(AZ672=1,G672,0)</f>
        <v>0</v>
      </c>
      <c r="BB672" s="147">
        <f>IF(AZ672=2,G672,0)</f>
        <v>0</v>
      </c>
      <c r="BC672" s="147">
        <f>IF(AZ672=3,G672,0)</f>
        <v>0</v>
      </c>
      <c r="BD672" s="147">
        <f>IF(AZ672=4,G672,0)</f>
        <v>0</v>
      </c>
      <c r="BE672" s="147">
        <f>IF(AZ672=5,G672,0)</f>
        <v>0</v>
      </c>
      <c r="CZ672" s="147">
        <v>0</v>
      </c>
    </row>
    <row r="673" spans="1:57" ht="12.75">
      <c r="A673" s="182"/>
      <c r="B673" s="183" t="s">
        <v>293</v>
      </c>
      <c r="C673" s="184" t="str">
        <f>CONCATENATE(B671," ",C671)</f>
        <v>M22 Montáž sdělovací a zabezp. techniky</v>
      </c>
      <c r="D673" s="182"/>
      <c r="E673" s="185"/>
      <c r="F673" s="185"/>
      <c r="G673" s="186">
        <f>SUM(G671:G672)</f>
        <v>0</v>
      </c>
      <c r="O673" s="169">
        <v>4</v>
      </c>
      <c r="BA673" s="187">
        <f>SUM(BA671:BA672)</f>
        <v>0</v>
      </c>
      <c r="BB673" s="187">
        <f>SUM(BB671:BB672)</f>
        <v>0</v>
      </c>
      <c r="BC673" s="187">
        <f>SUM(BC671:BC672)</f>
        <v>0</v>
      </c>
      <c r="BD673" s="187">
        <f>SUM(BD671:BD672)</f>
        <v>0</v>
      </c>
      <c r="BE673" s="187">
        <f>SUM(BE671:BE672)</f>
        <v>0</v>
      </c>
    </row>
    <row r="674" ht="12.75">
      <c r="E674" s="147"/>
    </row>
    <row r="675" ht="12.75">
      <c r="E675" s="147"/>
    </row>
    <row r="676" ht="12.75">
      <c r="E676" s="147"/>
    </row>
    <row r="677" ht="12.75">
      <c r="E677" s="147"/>
    </row>
    <row r="678" ht="12.75">
      <c r="E678" s="147"/>
    </row>
    <row r="679" ht="12.75">
      <c r="E679" s="147"/>
    </row>
    <row r="680" ht="12.75">
      <c r="E680" s="147"/>
    </row>
    <row r="681" ht="12.75">
      <c r="E681" s="147"/>
    </row>
    <row r="682" ht="12.75">
      <c r="E682" s="147"/>
    </row>
    <row r="683" ht="12.75">
      <c r="E683" s="147"/>
    </row>
    <row r="684" ht="12.75">
      <c r="E684" s="147"/>
    </row>
    <row r="685" ht="12.75">
      <c r="E685" s="147"/>
    </row>
    <row r="686" ht="12.75">
      <c r="E686" s="147"/>
    </row>
    <row r="687" ht="12.75">
      <c r="E687" s="147"/>
    </row>
    <row r="688" ht="12.75">
      <c r="E688" s="147"/>
    </row>
    <row r="689" ht="12.75">
      <c r="E689" s="147"/>
    </row>
    <row r="690" ht="12.75">
      <c r="E690" s="147"/>
    </row>
    <row r="691" ht="12.75">
      <c r="E691" s="147"/>
    </row>
    <row r="692" ht="12.75">
      <c r="E692" s="147"/>
    </row>
    <row r="693" ht="12.75">
      <c r="E693" s="147"/>
    </row>
    <row r="694" ht="12.75">
      <c r="E694" s="147"/>
    </row>
    <row r="695" ht="12.75">
      <c r="E695" s="147"/>
    </row>
    <row r="696" ht="12.75">
      <c r="E696" s="147"/>
    </row>
    <row r="697" spans="1:7" ht="12.75">
      <c r="A697" s="188"/>
      <c r="B697" s="188"/>
      <c r="C697" s="188"/>
      <c r="D697" s="188"/>
      <c r="E697" s="188"/>
      <c r="F697" s="188"/>
      <c r="G697" s="188"/>
    </row>
    <row r="698" spans="1:7" ht="12.75">
      <c r="A698" s="188"/>
      <c r="B698" s="188"/>
      <c r="C698" s="188"/>
      <c r="D698" s="188"/>
      <c r="E698" s="188"/>
      <c r="F698" s="188"/>
      <c r="G698" s="188"/>
    </row>
    <row r="699" spans="1:7" ht="12.75">
      <c r="A699" s="188"/>
      <c r="B699" s="188"/>
      <c r="C699" s="188"/>
      <c r="D699" s="188"/>
      <c r="E699" s="188"/>
      <c r="F699" s="188"/>
      <c r="G699" s="188"/>
    </row>
    <row r="700" spans="1:7" ht="12.75">
      <c r="A700" s="188"/>
      <c r="B700" s="188"/>
      <c r="C700" s="188"/>
      <c r="D700" s="188"/>
      <c r="E700" s="188"/>
      <c r="F700" s="188"/>
      <c r="G700" s="188"/>
    </row>
    <row r="701" ht="12.75">
      <c r="E701" s="147"/>
    </row>
    <row r="702" ht="12.75">
      <c r="E702" s="147"/>
    </row>
    <row r="703" ht="12.75">
      <c r="E703" s="147"/>
    </row>
    <row r="704" ht="12.75">
      <c r="E704" s="147"/>
    </row>
    <row r="705" ht="12.75">
      <c r="E705" s="147"/>
    </row>
    <row r="706" ht="12.75">
      <c r="E706" s="147"/>
    </row>
    <row r="707" ht="12.75">
      <c r="E707" s="147"/>
    </row>
    <row r="708" ht="12.75">
      <c r="E708" s="147"/>
    </row>
    <row r="709" ht="12.75">
      <c r="E709" s="147"/>
    </row>
    <row r="710" ht="12.75">
      <c r="E710" s="147"/>
    </row>
    <row r="711" ht="12.75">
      <c r="E711" s="147"/>
    </row>
    <row r="712" ht="12.75">
      <c r="E712" s="147"/>
    </row>
    <row r="713" ht="12.75">
      <c r="E713" s="147"/>
    </row>
    <row r="714" ht="12.75">
      <c r="E714" s="147"/>
    </row>
    <row r="715" ht="12.75">
      <c r="E715" s="147"/>
    </row>
    <row r="716" ht="12.75">
      <c r="E716" s="147"/>
    </row>
    <row r="717" ht="12.75">
      <c r="E717" s="147"/>
    </row>
    <row r="718" ht="12.75">
      <c r="E718" s="147"/>
    </row>
    <row r="719" ht="12.75">
      <c r="E719" s="147"/>
    </row>
    <row r="720" ht="12.75">
      <c r="E720" s="147"/>
    </row>
    <row r="721" ht="12.75">
      <c r="E721" s="147"/>
    </row>
    <row r="722" ht="12.75">
      <c r="E722" s="147"/>
    </row>
    <row r="723" ht="12.75">
      <c r="E723" s="147"/>
    </row>
    <row r="724" ht="12.75">
      <c r="E724" s="147"/>
    </row>
    <row r="725" ht="12.75">
      <c r="E725" s="147"/>
    </row>
    <row r="726" ht="12.75">
      <c r="E726" s="147"/>
    </row>
    <row r="727" ht="12.75">
      <c r="E727" s="147"/>
    </row>
    <row r="728" ht="12.75">
      <c r="E728" s="147"/>
    </row>
    <row r="729" ht="12.75">
      <c r="E729" s="147"/>
    </row>
    <row r="730" ht="12.75">
      <c r="E730" s="147"/>
    </row>
    <row r="731" ht="12.75">
      <c r="E731" s="147"/>
    </row>
    <row r="732" spans="1:2" ht="12.75">
      <c r="A732" s="189"/>
      <c r="B732" s="189"/>
    </row>
    <row r="733" spans="1:7" ht="12.75">
      <c r="A733" s="188"/>
      <c r="B733" s="188"/>
      <c r="C733" s="190"/>
      <c r="D733" s="190"/>
      <c r="E733" s="191"/>
      <c r="F733" s="190"/>
      <c r="G733" s="192"/>
    </row>
    <row r="734" spans="1:7" ht="12.75">
      <c r="A734" s="193"/>
      <c r="B734" s="193"/>
      <c r="C734" s="188"/>
      <c r="D734" s="188"/>
      <c r="E734" s="194"/>
      <c r="F734" s="188"/>
      <c r="G734" s="188"/>
    </row>
    <row r="735" spans="1:7" ht="12.75">
      <c r="A735" s="188"/>
      <c r="B735" s="188"/>
      <c r="C735" s="188"/>
      <c r="D735" s="188"/>
      <c r="E735" s="194"/>
      <c r="F735" s="188"/>
      <c r="G735" s="188"/>
    </row>
    <row r="736" spans="1:7" ht="12.75">
      <c r="A736" s="188"/>
      <c r="B736" s="188"/>
      <c r="C736" s="188"/>
      <c r="D736" s="188"/>
      <c r="E736" s="194"/>
      <c r="F736" s="188"/>
      <c r="G736" s="188"/>
    </row>
    <row r="737" spans="1:7" ht="12.75">
      <c r="A737" s="188"/>
      <c r="B737" s="188"/>
      <c r="C737" s="188"/>
      <c r="D737" s="188"/>
      <c r="E737" s="194"/>
      <c r="F737" s="188"/>
      <c r="G737" s="188"/>
    </row>
    <row r="738" spans="1:7" ht="12.75">
      <c r="A738" s="188"/>
      <c r="B738" s="188"/>
      <c r="C738" s="188"/>
      <c r="D738" s="188"/>
      <c r="E738" s="194"/>
      <c r="F738" s="188"/>
      <c r="G738" s="188"/>
    </row>
    <row r="739" spans="1:7" ht="12.75">
      <c r="A739" s="188"/>
      <c r="B739" s="188"/>
      <c r="C739" s="188"/>
      <c r="D739" s="188"/>
      <c r="E739" s="194"/>
      <c r="F739" s="188"/>
      <c r="G739" s="188"/>
    </row>
    <row r="740" spans="1:7" ht="12.75">
      <c r="A740" s="188"/>
      <c r="B740" s="188"/>
      <c r="C740" s="188"/>
      <c r="D740" s="188"/>
      <c r="E740" s="194"/>
      <c r="F740" s="188"/>
      <c r="G740" s="188"/>
    </row>
    <row r="741" spans="1:7" ht="12.75">
      <c r="A741" s="188"/>
      <c r="B741" s="188"/>
      <c r="C741" s="188"/>
      <c r="D741" s="188"/>
      <c r="E741" s="194"/>
      <c r="F741" s="188"/>
      <c r="G741" s="188"/>
    </row>
    <row r="742" spans="1:7" ht="12.75">
      <c r="A742" s="188"/>
      <c r="B742" s="188"/>
      <c r="C742" s="188"/>
      <c r="D742" s="188"/>
      <c r="E742" s="194"/>
      <c r="F742" s="188"/>
      <c r="G742" s="188"/>
    </row>
    <row r="743" spans="1:7" ht="12.75">
      <c r="A743" s="188"/>
      <c r="B743" s="188"/>
      <c r="C743" s="188"/>
      <c r="D743" s="188"/>
      <c r="E743" s="194"/>
      <c r="F743" s="188"/>
      <c r="G743" s="188"/>
    </row>
    <row r="744" spans="1:7" ht="12.75">
      <c r="A744" s="188"/>
      <c r="B744" s="188"/>
      <c r="C744" s="188"/>
      <c r="D744" s="188"/>
      <c r="E744" s="194"/>
      <c r="F744" s="188"/>
      <c r="G744" s="188"/>
    </row>
    <row r="745" spans="1:7" ht="12.75">
      <c r="A745" s="188"/>
      <c r="B745" s="188"/>
      <c r="C745" s="188"/>
      <c r="D745" s="188"/>
      <c r="E745" s="194"/>
      <c r="F745" s="188"/>
      <c r="G745" s="188"/>
    </row>
    <row r="746" spans="1:7" ht="12.75">
      <c r="A746" s="188"/>
      <c r="B746" s="188"/>
      <c r="C746" s="188"/>
      <c r="D746" s="188"/>
      <c r="E746" s="194"/>
      <c r="F746" s="188"/>
      <c r="G746" s="188"/>
    </row>
  </sheetData>
  <sheetProtection/>
  <mergeCells count="481">
    <mergeCell ref="C9:D9"/>
    <mergeCell ref="C11:D11"/>
    <mergeCell ref="C12:D12"/>
    <mergeCell ref="C13:D13"/>
    <mergeCell ref="A1:G1"/>
    <mergeCell ref="A3:B3"/>
    <mergeCell ref="A4:B4"/>
    <mergeCell ref="E4:G4"/>
    <mergeCell ref="C15:D15"/>
    <mergeCell ref="C16:D16"/>
    <mergeCell ref="C17:D17"/>
    <mergeCell ref="C19:D19"/>
    <mergeCell ref="C20:D20"/>
    <mergeCell ref="C22:D22"/>
    <mergeCell ref="C23:D23"/>
    <mergeCell ref="C25:D25"/>
    <mergeCell ref="C33:D33"/>
    <mergeCell ref="C34:D34"/>
    <mergeCell ref="C35:D35"/>
    <mergeCell ref="C26:D26"/>
    <mergeCell ref="C28:D28"/>
    <mergeCell ref="C29:D29"/>
    <mergeCell ref="C44:D44"/>
    <mergeCell ref="C46:D46"/>
    <mergeCell ref="C47:D47"/>
    <mergeCell ref="C49:D49"/>
    <mergeCell ref="C39:D39"/>
    <mergeCell ref="C40:D40"/>
    <mergeCell ref="C41:D41"/>
    <mergeCell ref="C43:D43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6:D96"/>
    <mergeCell ref="C97:D97"/>
    <mergeCell ref="C99:D99"/>
    <mergeCell ref="C100:D100"/>
    <mergeCell ref="C129:D129"/>
    <mergeCell ref="C130:D130"/>
    <mergeCell ref="C117:D117"/>
    <mergeCell ref="C119:D119"/>
    <mergeCell ref="C121:D121"/>
    <mergeCell ref="C123:D123"/>
    <mergeCell ref="C113:D113"/>
    <mergeCell ref="C124:D124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1:D111"/>
    <mergeCell ref="C135:D135"/>
    <mergeCell ref="C136:D136"/>
    <mergeCell ref="C128:D128"/>
    <mergeCell ref="C125:D125"/>
    <mergeCell ref="C126:D126"/>
    <mergeCell ref="C127:D127"/>
    <mergeCell ref="C133:D133"/>
    <mergeCell ref="C134:D134"/>
    <mergeCell ref="C131:D131"/>
    <mergeCell ref="C132:D132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6:D156"/>
    <mergeCell ref="C158:D158"/>
    <mergeCell ref="C159:D159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30:D230"/>
    <mergeCell ref="C232:D232"/>
    <mergeCell ref="C234:D234"/>
    <mergeCell ref="C242:D242"/>
    <mergeCell ref="C243:D243"/>
    <mergeCell ref="C244:D244"/>
    <mergeCell ref="C245:D245"/>
    <mergeCell ref="C238:D238"/>
    <mergeCell ref="C239:D239"/>
    <mergeCell ref="C240:D240"/>
    <mergeCell ref="C241:D241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73:D273"/>
    <mergeCell ref="C258:D258"/>
    <mergeCell ref="C259:D259"/>
    <mergeCell ref="C260:D260"/>
    <mergeCell ref="C261:D261"/>
    <mergeCell ref="C262:D262"/>
    <mergeCell ref="C263:D263"/>
    <mergeCell ref="C265:D265"/>
    <mergeCell ref="C266:D266"/>
    <mergeCell ref="C275:D275"/>
    <mergeCell ref="C289:D289"/>
    <mergeCell ref="C290:D290"/>
    <mergeCell ref="C292:D292"/>
    <mergeCell ref="C276:D276"/>
    <mergeCell ref="C278:D278"/>
    <mergeCell ref="C279:D279"/>
    <mergeCell ref="C268:D268"/>
    <mergeCell ref="C272:D272"/>
    <mergeCell ref="C294:D294"/>
    <mergeCell ref="C283:D283"/>
    <mergeCell ref="C284:D284"/>
    <mergeCell ref="C286:D286"/>
    <mergeCell ref="C287:D287"/>
    <mergeCell ref="C305:D305"/>
    <mergeCell ref="C307:D307"/>
    <mergeCell ref="C309:D309"/>
    <mergeCell ref="C311:D311"/>
    <mergeCell ref="C298:D298"/>
    <mergeCell ref="C300:D300"/>
    <mergeCell ref="C302:D302"/>
    <mergeCell ref="C304:D304"/>
    <mergeCell ref="C313:D313"/>
    <mergeCell ref="C314:D314"/>
    <mergeCell ref="C315:D315"/>
    <mergeCell ref="C316:D316"/>
    <mergeCell ref="C318:D318"/>
    <mergeCell ref="C319:D319"/>
    <mergeCell ref="C320:D320"/>
    <mergeCell ref="C322:D322"/>
    <mergeCell ref="C324:D324"/>
    <mergeCell ref="C325:D325"/>
    <mergeCell ref="C327:D327"/>
    <mergeCell ref="C329:D329"/>
    <mergeCell ref="C330:D330"/>
    <mergeCell ref="C331:D331"/>
    <mergeCell ref="C332:D332"/>
    <mergeCell ref="C334:D334"/>
    <mergeCell ref="C335:D335"/>
    <mergeCell ref="C337:D337"/>
    <mergeCell ref="C338:D338"/>
    <mergeCell ref="C339:D339"/>
    <mergeCell ref="C340:D340"/>
    <mergeCell ref="C342:D342"/>
    <mergeCell ref="C343:D343"/>
    <mergeCell ref="C344:D344"/>
    <mergeCell ref="C345:D345"/>
    <mergeCell ref="C347:D347"/>
    <mergeCell ref="C349:D349"/>
    <mergeCell ref="C351:D351"/>
    <mergeCell ref="C353:D353"/>
    <mergeCell ref="C354:D354"/>
    <mergeCell ref="C356:D356"/>
    <mergeCell ref="C357:D357"/>
    <mergeCell ref="C359:D359"/>
    <mergeCell ref="C360:D360"/>
    <mergeCell ref="C361:D361"/>
    <mergeCell ref="C363:D363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2:D402"/>
    <mergeCell ref="C403:D403"/>
    <mergeCell ref="C404:D404"/>
    <mergeCell ref="C405:D405"/>
    <mergeCell ref="C431:D431"/>
    <mergeCell ref="C432:D432"/>
    <mergeCell ref="C406:D406"/>
    <mergeCell ref="C408:D408"/>
    <mergeCell ref="C410:D410"/>
    <mergeCell ref="C412:D412"/>
    <mergeCell ref="C423:D423"/>
    <mergeCell ref="C425:D425"/>
    <mergeCell ref="C427:D427"/>
    <mergeCell ref="C429:D429"/>
    <mergeCell ref="C433:D433"/>
    <mergeCell ref="C434:D434"/>
    <mergeCell ref="C435:D435"/>
    <mergeCell ref="C437:D437"/>
    <mergeCell ref="C438:D438"/>
    <mergeCell ref="C439:D439"/>
    <mergeCell ref="C441:D441"/>
    <mergeCell ref="C442:D442"/>
    <mergeCell ref="C444:D444"/>
    <mergeCell ref="C445:D445"/>
    <mergeCell ref="C446:D446"/>
    <mergeCell ref="C448:D448"/>
    <mergeCell ref="C449:D449"/>
    <mergeCell ref="C450:D450"/>
    <mergeCell ref="C452:D452"/>
    <mergeCell ref="C453:D453"/>
    <mergeCell ref="C454:D454"/>
    <mergeCell ref="C456:D456"/>
    <mergeCell ref="C457:D457"/>
    <mergeCell ref="C459:D459"/>
    <mergeCell ref="C476:D476"/>
    <mergeCell ref="C477:D477"/>
    <mergeCell ref="C479:D479"/>
    <mergeCell ref="C480:D480"/>
    <mergeCell ref="C461:D461"/>
    <mergeCell ref="C471:D471"/>
    <mergeCell ref="C473:D473"/>
    <mergeCell ref="C474:D474"/>
    <mergeCell ref="C481:D481"/>
    <mergeCell ref="C483:D483"/>
    <mergeCell ref="C484:D484"/>
    <mergeCell ref="C486:D486"/>
    <mergeCell ref="C488:D488"/>
    <mergeCell ref="C490:D490"/>
    <mergeCell ref="C492:D492"/>
    <mergeCell ref="C494:D494"/>
    <mergeCell ref="C496:D496"/>
    <mergeCell ref="C498:D498"/>
    <mergeCell ref="C500:D500"/>
    <mergeCell ref="C502:D502"/>
    <mergeCell ref="C513:D513"/>
    <mergeCell ref="C514:D514"/>
    <mergeCell ref="C516:D516"/>
    <mergeCell ref="C518:D518"/>
    <mergeCell ref="C507:D507"/>
    <mergeCell ref="C508:D508"/>
    <mergeCell ref="C509:D509"/>
    <mergeCell ref="C511:D511"/>
    <mergeCell ref="C529:D529"/>
    <mergeCell ref="C530:D530"/>
    <mergeCell ref="C531:D531"/>
    <mergeCell ref="C532:D532"/>
    <mergeCell ref="C520:D520"/>
    <mergeCell ref="C522:D522"/>
    <mergeCell ref="C527:D527"/>
    <mergeCell ref="C528:D528"/>
    <mergeCell ref="C533:D533"/>
    <mergeCell ref="C534:D534"/>
    <mergeCell ref="C535:D535"/>
    <mergeCell ref="C537:D537"/>
    <mergeCell ref="C539:D539"/>
    <mergeCell ref="C541:D541"/>
    <mergeCell ref="C543:D543"/>
    <mergeCell ref="C545:D545"/>
    <mergeCell ref="C547:D547"/>
    <mergeCell ref="C549:D549"/>
    <mergeCell ref="C551:D551"/>
    <mergeCell ref="C553:D553"/>
    <mergeCell ref="C555:D555"/>
    <mergeCell ref="C557:D557"/>
    <mergeCell ref="C559:D559"/>
    <mergeCell ref="C561:D561"/>
    <mergeCell ref="C563:D563"/>
    <mergeCell ref="C565:D565"/>
    <mergeCell ref="C567:D567"/>
    <mergeCell ref="C569:D569"/>
    <mergeCell ref="C571:D571"/>
    <mergeCell ref="C573:D573"/>
    <mergeCell ref="C575:D575"/>
    <mergeCell ref="C577:D577"/>
    <mergeCell ref="C586:D586"/>
    <mergeCell ref="C588:D588"/>
    <mergeCell ref="C590:D590"/>
    <mergeCell ref="C591:D591"/>
    <mergeCell ref="C582:D582"/>
    <mergeCell ref="C583:D583"/>
    <mergeCell ref="C584:D584"/>
    <mergeCell ref="C585:D585"/>
    <mergeCell ref="C592:D592"/>
    <mergeCell ref="C593:D593"/>
    <mergeCell ref="C594:D594"/>
    <mergeCell ref="C596:D596"/>
    <mergeCell ref="C607:D607"/>
    <mergeCell ref="C608:D608"/>
    <mergeCell ref="C609:D609"/>
    <mergeCell ref="C610:D610"/>
    <mergeCell ref="C601:D601"/>
    <mergeCell ref="C602:D602"/>
    <mergeCell ref="C604:D604"/>
    <mergeCell ref="C605:D605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35:D635"/>
    <mergeCell ref="C645:D645"/>
    <mergeCell ref="C623:D623"/>
    <mergeCell ref="C624:D624"/>
    <mergeCell ref="C625:D625"/>
    <mergeCell ref="C626:D626"/>
    <mergeCell ref="C640:D640"/>
    <mergeCell ref="C641:D641"/>
    <mergeCell ref="C642:D642"/>
    <mergeCell ref="C643:D643"/>
    <mergeCell ref="C627:D627"/>
    <mergeCell ref="C628:D628"/>
    <mergeCell ref="C629:D629"/>
    <mergeCell ref="C630:D630"/>
    <mergeCell ref="C632:D632"/>
    <mergeCell ref="C634:D634"/>
    <mergeCell ref="C667:D667"/>
    <mergeCell ref="C668:D668"/>
    <mergeCell ref="C656:D656"/>
    <mergeCell ref="C657:D657"/>
    <mergeCell ref="C658:D658"/>
    <mergeCell ref="C659:D659"/>
    <mergeCell ref="C660:D660"/>
    <mergeCell ref="C661:D661"/>
    <mergeCell ref="C665:D665"/>
    <mergeCell ref="C666:D666"/>
    <mergeCell ref="C649:D649"/>
    <mergeCell ref="C646:D646"/>
    <mergeCell ref="C647:D647"/>
    <mergeCell ref="C648:D648"/>
    <mergeCell ref="C654:D654"/>
    <mergeCell ref="C655:D655"/>
    <mergeCell ref="C652:D652"/>
    <mergeCell ref="C653:D653"/>
    <mergeCell ref="C650:D650"/>
    <mergeCell ref="C651:D6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Eva Adamusová</cp:lastModifiedBy>
  <cp:lastPrinted>2011-07-19T07:34:12Z</cp:lastPrinted>
  <dcterms:created xsi:type="dcterms:W3CDTF">2011-06-07T21:16:33Z</dcterms:created>
  <dcterms:modified xsi:type="dcterms:W3CDTF">2012-05-11T08:45:55Z</dcterms:modified>
  <cp:category/>
  <cp:version/>
  <cp:contentType/>
  <cp:contentStatus/>
</cp:coreProperties>
</file>