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JERA1705 - Vybudování ply..." sheetId="2" r:id="rId2"/>
    <sheet name="Pokyny pro vyplnění" sheetId="3" r:id="rId3"/>
  </sheets>
  <definedNames>
    <definedName name="_xlnm.Print_Area" localSheetId="0">'Rekapitulace stavby'!$D$4:$AO$33,'Rekapitulace stavby'!$C$39:$AQ$53</definedName>
    <definedName name="_xlnm.Print_Titles" localSheetId="0">'Rekapitulace stavby'!$49:$49</definedName>
    <definedName name="_xlnm._FilterDatabase" localSheetId="1" hidden="1">'JERA1705 - Vybudování ply...'!$C$99:$K$475</definedName>
    <definedName name="_xlnm.Print_Area" localSheetId="1">'JERA1705 - Vybudování ply...'!$C$4:$J$34,'JERA1705 - Vybudování ply...'!$C$40:$J$83,'JERA1705 - Vybudování ply...'!$C$89:$K$475</definedName>
    <definedName name="_xlnm.Print_Titles" localSheetId="1">'JERA1705 - Vybudování ply...'!$99:$99</definedName>
    <definedName name="_xlnm.Print_Area" localSheetId="2">'Pokyny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2"/>
  <c r="AX52"/>
  <c i="2" r="BI475"/>
  <c r="BH475"/>
  <c r="BG475"/>
  <c r="BE475"/>
  <c r="T475"/>
  <c r="R475"/>
  <c r="P475"/>
  <c r="BK475"/>
  <c r="J475"/>
  <c r="BF475"/>
  <c r="BI474"/>
  <c r="BH474"/>
  <c r="BG474"/>
  <c r="BE474"/>
  <c r="T474"/>
  <c r="T473"/>
  <c r="T472"/>
  <c r="R474"/>
  <c r="R473"/>
  <c r="R472"/>
  <c r="P474"/>
  <c r="P473"/>
  <c r="P472"/>
  <c r="BK474"/>
  <c r="BK473"/>
  <c r="J473"/>
  <c r="BK472"/>
  <c r="J472"/>
  <c r="J474"/>
  <c r="BF474"/>
  <c r="J82"/>
  <c r="J81"/>
  <c r="BI471"/>
  <c r="BH471"/>
  <c r="BG471"/>
  <c r="BE471"/>
  <c r="T471"/>
  <c r="R471"/>
  <c r="P471"/>
  <c r="BK471"/>
  <c r="J471"/>
  <c r="BF471"/>
  <c r="BI470"/>
  <c r="BH470"/>
  <c r="BG470"/>
  <c r="BE470"/>
  <c r="T470"/>
  <c r="R470"/>
  <c r="P470"/>
  <c r="BK470"/>
  <c r="J470"/>
  <c r="BF470"/>
  <c r="BI469"/>
  <c r="BH469"/>
  <c r="BG469"/>
  <c r="BE469"/>
  <c r="T469"/>
  <c r="R469"/>
  <c r="P469"/>
  <c r="BK469"/>
  <c r="J469"/>
  <c r="BF469"/>
  <c r="BI468"/>
  <c r="BH468"/>
  <c r="BG468"/>
  <c r="BE468"/>
  <c r="T468"/>
  <c r="R468"/>
  <c r="P468"/>
  <c r="BK468"/>
  <c r="J468"/>
  <c r="BF468"/>
  <c r="BI467"/>
  <c r="BH467"/>
  <c r="BG467"/>
  <c r="BE467"/>
  <c r="T467"/>
  <c r="T466"/>
  <c r="R467"/>
  <c r="R466"/>
  <c r="P467"/>
  <c r="P466"/>
  <c r="BK467"/>
  <c r="BK466"/>
  <c r="J466"/>
  <c r="J467"/>
  <c r="BF467"/>
  <c r="J80"/>
  <c r="BI465"/>
  <c r="BH465"/>
  <c r="BG465"/>
  <c r="BE465"/>
  <c r="T465"/>
  <c r="R465"/>
  <c r="P465"/>
  <c r="BK465"/>
  <c r="J465"/>
  <c r="BF465"/>
  <c r="BI464"/>
  <c r="BH464"/>
  <c r="BG464"/>
  <c r="BE464"/>
  <c r="T464"/>
  <c r="T463"/>
  <c r="T462"/>
  <c r="R464"/>
  <c r="R463"/>
  <c r="R462"/>
  <c r="P464"/>
  <c r="P463"/>
  <c r="P462"/>
  <c r="BK464"/>
  <c r="BK463"/>
  <c r="J463"/>
  <c r="BK462"/>
  <c r="J462"/>
  <c r="J464"/>
  <c r="BF464"/>
  <c r="J79"/>
  <c r="J78"/>
  <c r="BI461"/>
  <c r="BH461"/>
  <c r="BG461"/>
  <c r="BE461"/>
  <c r="T461"/>
  <c r="R461"/>
  <c r="P461"/>
  <c r="BK461"/>
  <c r="J461"/>
  <c r="BF461"/>
  <c r="BI460"/>
  <c r="BH460"/>
  <c r="BG460"/>
  <c r="BE460"/>
  <c r="T460"/>
  <c r="R460"/>
  <c r="P460"/>
  <c r="BK460"/>
  <c r="J460"/>
  <c r="BF460"/>
  <c r="BI459"/>
  <c r="BH459"/>
  <c r="BG459"/>
  <c r="BE459"/>
  <c r="T459"/>
  <c r="R459"/>
  <c r="P459"/>
  <c r="BK459"/>
  <c r="J459"/>
  <c r="BF459"/>
  <c r="BI458"/>
  <c r="BH458"/>
  <c r="BG458"/>
  <c r="BE458"/>
  <c r="T458"/>
  <c r="R458"/>
  <c r="P458"/>
  <c r="BK458"/>
  <c r="J458"/>
  <c r="BF458"/>
  <c r="BI456"/>
  <c r="BH456"/>
  <c r="BG456"/>
  <c r="BE456"/>
  <c r="T456"/>
  <c r="R456"/>
  <c r="P456"/>
  <c r="BK456"/>
  <c r="J456"/>
  <c r="BF456"/>
  <c r="BI455"/>
  <c r="BH455"/>
  <c r="BG455"/>
  <c r="BE455"/>
  <c r="T455"/>
  <c r="R455"/>
  <c r="P455"/>
  <c r="BK455"/>
  <c r="J455"/>
  <c r="BF455"/>
  <c r="BI454"/>
  <c r="BH454"/>
  <c r="BG454"/>
  <c r="BE454"/>
  <c r="T454"/>
  <c r="T453"/>
  <c r="R454"/>
  <c r="R453"/>
  <c r="P454"/>
  <c r="P453"/>
  <c r="BK454"/>
  <c r="BK453"/>
  <c r="J453"/>
  <c r="J454"/>
  <c r="BF454"/>
  <c r="J77"/>
  <c r="BI452"/>
  <c r="BH452"/>
  <c r="BG452"/>
  <c r="BE452"/>
  <c r="T452"/>
  <c r="R452"/>
  <c r="P452"/>
  <c r="BK452"/>
  <c r="J452"/>
  <c r="BF452"/>
  <c r="BI451"/>
  <c r="BH451"/>
  <c r="BG451"/>
  <c r="BE451"/>
  <c r="T451"/>
  <c r="R451"/>
  <c r="P451"/>
  <c r="BK451"/>
  <c r="J451"/>
  <c r="BF451"/>
  <c r="BI450"/>
  <c r="BH450"/>
  <c r="BG450"/>
  <c r="BE450"/>
  <c r="T450"/>
  <c r="R450"/>
  <c r="P450"/>
  <c r="BK450"/>
  <c r="J450"/>
  <c r="BF450"/>
  <c r="BI449"/>
  <c r="BH449"/>
  <c r="BG449"/>
  <c r="BE449"/>
  <c r="T449"/>
  <c r="R449"/>
  <c r="P449"/>
  <c r="BK449"/>
  <c r="J449"/>
  <c r="BF449"/>
  <c r="BI437"/>
  <c r="BH437"/>
  <c r="BG437"/>
  <c r="BE437"/>
  <c r="T437"/>
  <c r="R437"/>
  <c r="P437"/>
  <c r="BK437"/>
  <c r="J437"/>
  <c r="BF437"/>
  <c r="BI436"/>
  <c r="BH436"/>
  <c r="BG436"/>
  <c r="BE436"/>
  <c r="T436"/>
  <c r="T435"/>
  <c r="R436"/>
  <c r="R435"/>
  <c r="P436"/>
  <c r="P435"/>
  <c r="BK436"/>
  <c r="BK435"/>
  <c r="J435"/>
  <c r="J436"/>
  <c r="BF436"/>
  <c r="J76"/>
  <c r="BI433"/>
  <c r="BH433"/>
  <c r="BG433"/>
  <c r="BE433"/>
  <c r="T433"/>
  <c r="R433"/>
  <c r="P433"/>
  <c r="BK433"/>
  <c r="J433"/>
  <c r="BF433"/>
  <c r="BI432"/>
  <c r="BH432"/>
  <c r="BG432"/>
  <c r="BE432"/>
  <c r="T432"/>
  <c r="R432"/>
  <c r="P432"/>
  <c r="BK432"/>
  <c r="J432"/>
  <c r="BF432"/>
  <c r="BI431"/>
  <c r="BH431"/>
  <c r="BG431"/>
  <c r="BE431"/>
  <c r="T431"/>
  <c r="R431"/>
  <c r="P431"/>
  <c r="BK431"/>
  <c r="J431"/>
  <c r="BF431"/>
  <c r="BI430"/>
  <c r="BH430"/>
  <c r="BG430"/>
  <c r="BE430"/>
  <c r="T430"/>
  <c r="R430"/>
  <c r="P430"/>
  <c r="BK430"/>
  <c r="J430"/>
  <c r="BF430"/>
  <c r="BI429"/>
  <c r="BH429"/>
  <c r="BG429"/>
  <c r="BE429"/>
  <c r="T429"/>
  <c r="R429"/>
  <c r="P429"/>
  <c r="BK429"/>
  <c r="J429"/>
  <c r="BF429"/>
  <c r="BI428"/>
  <c r="BH428"/>
  <c r="BG428"/>
  <c r="BE428"/>
  <c r="T428"/>
  <c r="R428"/>
  <c r="P428"/>
  <c r="BK428"/>
  <c r="J428"/>
  <c r="BF428"/>
  <c r="BI423"/>
  <c r="BH423"/>
  <c r="BG423"/>
  <c r="BE423"/>
  <c r="T423"/>
  <c r="R423"/>
  <c r="P423"/>
  <c r="BK423"/>
  <c r="J423"/>
  <c r="BF423"/>
  <c r="BI420"/>
  <c r="BH420"/>
  <c r="BG420"/>
  <c r="BE420"/>
  <c r="T420"/>
  <c r="T419"/>
  <c r="R420"/>
  <c r="R419"/>
  <c r="P420"/>
  <c r="P419"/>
  <c r="BK420"/>
  <c r="BK419"/>
  <c r="J419"/>
  <c r="J420"/>
  <c r="BF420"/>
  <c r="J75"/>
  <c r="BI418"/>
  <c r="BH418"/>
  <c r="BG418"/>
  <c r="BE418"/>
  <c r="T418"/>
  <c r="R418"/>
  <c r="P418"/>
  <c r="BK418"/>
  <c r="J418"/>
  <c r="BF418"/>
  <c r="BI416"/>
  <c r="BH416"/>
  <c r="BG416"/>
  <c r="BE416"/>
  <c r="T416"/>
  <c r="T415"/>
  <c r="R416"/>
  <c r="R415"/>
  <c r="P416"/>
  <c r="P415"/>
  <c r="BK416"/>
  <c r="BK415"/>
  <c r="J415"/>
  <c r="J416"/>
  <c r="BF416"/>
  <c r="J74"/>
  <c r="BI414"/>
  <c r="BH414"/>
  <c r="BG414"/>
  <c r="BE414"/>
  <c r="T414"/>
  <c r="R414"/>
  <c r="P414"/>
  <c r="BK414"/>
  <c r="J414"/>
  <c r="BF414"/>
  <c r="BI413"/>
  <c r="BH413"/>
  <c r="BG413"/>
  <c r="BE413"/>
  <c r="T413"/>
  <c r="T412"/>
  <c r="R413"/>
  <c r="R412"/>
  <c r="P413"/>
  <c r="P412"/>
  <c r="BK413"/>
  <c r="BK412"/>
  <c r="J412"/>
  <c r="J413"/>
  <c r="BF413"/>
  <c r="J73"/>
  <c r="BI410"/>
  <c r="BH410"/>
  <c r="BG410"/>
  <c r="BE410"/>
  <c r="T410"/>
  <c r="R410"/>
  <c r="P410"/>
  <c r="BK410"/>
  <c r="J410"/>
  <c r="BF410"/>
  <c r="BI408"/>
  <c r="BH408"/>
  <c r="BG408"/>
  <c r="BE408"/>
  <c r="T408"/>
  <c r="R408"/>
  <c r="P408"/>
  <c r="BK408"/>
  <c r="J408"/>
  <c r="BF408"/>
  <c r="BI407"/>
  <c r="BH407"/>
  <c r="BG407"/>
  <c r="BE407"/>
  <c r="T407"/>
  <c r="R407"/>
  <c r="P407"/>
  <c r="BK407"/>
  <c r="J407"/>
  <c r="BF407"/>
  <c r="BI406"/>
  <c r="BH406"/>
  <c r="BG406"/>
  <c r="BE406"/>
  <c r="T406"/>
  <c r="R406"/>
  <c r="P406"/>
  <c r="BK406"/>
  <c r="J406"/>
  <c r="BF406"/>
  <c r="BI404"/>
  <c r="BH404"/>
  <c r="BG404"/>
  <c r="BE404"/>
  <c r="T404"/>
  <c r="R404"/>
  <c r="P404"/>
  <c r="BK404"/>
  <c r="J404"/>
  <c r="BF404"/>
  <c r="BI402"/>
  <c r="BH402"/>
  <c r="BG402"/>
  <c r="BE402"/>
  <c r="T402"/>
  <c r="T401"/>
  <c r="R402"/>
  <c r="R401"/>
  <c r="P402"/>
  <c r="P401"/>
  <c r="BK402"/>
  <c r="BK401"/>
  <c r="J401"/>
  <c r="J402"/>
  <c r="BF402"/>
  <c r="J72"/>
  <c r="BI400"/>
  <c r="BH400"/>
  <c r="BG400"/>
  <c r="BE400"/>
  <c r="T400"/>
  <c r="R400"/>
  <c r="P400"/>
  <c r="BK400"/>
  <c r="J400"/>
  <c r="BF400"/>
  <c r="BI399"/>
  <c r="BH399"/>
  <c r="BG399"/>
  <c r="BE399"/>
  <c r="T399"/>
  <c r="R399"/>
  <c r="P399"/>
  <c r="BK399"/>
  <c r="J399"/>
  <c r="BF399"/>
  <c r="BI398"/>
  <c r="BH398"/>
  <c r="BG398"/>
  <c r="BE398"/>
  <c r="T398"/>
  <c r="R398"/>
  <c r="P398"/>
  <c r="BK398"/>
  <c r="J398"/>
  <c r="BF398"/>
  <c r="BI397"/>
  <c r="BH397"/>
  <c r="BG397"/>
  <c r="BE397"/>
  <c r="T397"/>
  <c r="R397"/>
  <c r="P397"/>
  <c r="BK397"/>
  <c r="J397"/>
  <c r="BF397"/>
  <c r="BI396"/>
  <c r="BH396"/>
  <c r="BG396"/>
  <c r="BE396"/>
  <c r="T396"/>
  <c r="R396"/>
  <c r="P396"/>
  <c r="BK396"/>
  <c r="J396"/>
  <c r="BF396"/>
  <c r="BI395"/>
  <c r="BH395"/>
  <c r="BG395"/>
  <c r="BE395"/>
  <c r="T395"/>
  <c r="R395"/>
  <c r="P395"/>
  <c r="BK395"/>
  <c r="J395"/>
  <c r="BF395"/>
  <c r="BI394"/>
  <c r="BH394"/>
  <c r="BG394"/>
  <c r="BE394"/>
  <c r="T394"/>
  <c r="T393"/>
  <c r="R394"/>
  <c r="R393"/>
  <c r="P394"/>
  <c r="P393"/>
  <c r="BK394"/>
  <c r="BK393"/>
  <c r="J393"/>
  <c r="J394"/>
  <c r="BF394"/>
  <c r="J71"/>
  <c r="BI391"/>
  <c r="BH391"/>
  <c r="BG391"/>
  <c r="BE391"/>
  <c r="T391"/>
  <c r="R391"/>
  <c r="P391"/>
  <c r="BK391"/>
  <c r="J391"/>
  <c r="BF391"/>
  <c r="BI390"/>
  <c r="BH390"/>
  <c r="BG390"/>
  <c r="BE390"/>
  <c r="T390"/>
  <c r="R390"/>
  <c r="P390"/>
  <c r="BK390"/>
  <c r="J390"/>
  <c r="BF390"/>
  <c r="BI389"/>
  <c r="BH389"/>
  <c r="BG389"/>
  <c r="BE389"/>
  <c r="T389"/>
  <c r="R389"/>
  <c r="P389"/>
  <c r="BK389"/>
  <c r="J389"/>
  <c r="BF389"/>
  <c r="BI388"/>
  <c r="BH388"/>
  <c r="BG388"/>
  <c r="BE388"/>
  <c r="T388"/>
  <c r="R388"/>
  <c r="P388"/>
  <c r="BK388"/>
  <c r="J388"/>
  <c r="BF388"/>
  <c r="BI386"/>
  <c r="BH386"/>
  <c r="BG386"/>
  <c r="BE386"/>
  <c r="T386"/>
  <c r="R386"/>
  <c r="P386"/>
  <c r="BK386"/>
  <c r="J386"/>
  <c r="BF386"/>
  <c r="BI385"/>
  <c r="BH385"/>
  <c r="BG385"/>
  <c r="BE385"/>
  <c r="T385"/>
  <c r="R385"/>
  <c r="P385"/>
  <c r="BK385"/>
  <c r="J385"/>
  <c r="BF385"/>
  <c r="BI384"/>
  <c r="BH384"/>
  <c r="BG384"/>
  <c r="BE384"/>
  <c r="T384"/>
  <c r="R384"/>
  <c r="P384"/>
  <c r="BK384"/>
  <c r="J384"/>
  <c r="BF384"/>
  <c r="BI383"/>
  <c r="BH383"/>
  <c r="BG383"/>
  <c r="BE383"/>
  <c r="T383"/>
  <c r="R383"/>
  <c r="P383"/>
  <c r="BK383"/>
  <c r="J383"/>
  <c r="BF383"/>
  <c r="BI382"/>
  <c r="BH382"/>
  <c r="BG382"/>
  <c r="BE382"/>
  <c r="T382"/>
  <c r="R382"/>
  <c r="P382"/>
  <c r="BK382"/>
  <c r="J382"/>
  <c r="BF382"/>
  <c r="BI381"/>
  <c r="BH381"/>
  <c r="BG381"/>
  <c r="BE381"/>
  <c r="T381"/>
  <c r="R381"/>
  <c r="P381"/>
  <c r="BK381"/>
  <c r="J381"/>
  <c r="BF381"/>
  <c r="BI380"/>
  <c r="BH380"/>
  <c r="BG380"/>
  <c r="BE380"/>
  <c r="T380"/>
  <c r="R380"/>
  <c r="P380"/>
  <c r="BK380"/>
  <c r="J380"/>
  <c r="BF380"/>
  <c r="BI379"/>
  <c r="BH379"/>
  <c r="BG379"/>
  <c r="BE379"/>
  <c r="T379"/>
  <c r="R379"/>
  <c r="P379"/>
  <c r="BK379"/>
  <c r="J379"/>
  <c r="BF379"/>
  <c r="BI378"/>
  <c r="BH378"/>
  <c r="BG378"/>
  <c r="BE378"/>
  <c r="T378"/>
  <c r="R378"/>
  <c r="P378"/>
  <c r="BK378"/>
  <c r="J378"/>
  <c r="BF378"/>
  <c r="BI377"/>
  <c r="BH377"/>
  <c r="BG377"/>
  <c r="BE377"/>
  <c r="T377"/>
  <c r="R377"/>
  <c r="P377"/>
  <c r="BK377"/>
  <c r="J377"/>
  <c r="BF377"/>
  <c r="BI376"/>
  <c r="BH376"/>
  <c r="BG376"/>
  <c r="BE376"/>
  <c r="T376"/>
  <c r="R376"/>
  <c r="P376"/>
  <c r="BK376"/>
  <c r="J376"/>
  <c r="BF376"/>
  <c r="BI375"/>
  <c r="BH375"/>
  <c r="BG375"/>
  <c r="BE375"/>
  <c r="T375"/>
  <c r="R375"/>
  <c r="P375"/>
  <c r="BK375"/>
  <c r="J375"/>
  <c r="BF375"/>
  <c r="BI374"/>
  <c r="BH374"/>
  <c r="BG374"/>
  <c r="BE374"/>
  <c r="T374"/>
  <c r="R374"/>
  <c r="P374"/>
  <c r="BK374"/>
  <c r="J374"/>
  <c r="BF374"/>
  <c r="BI373"/>
  <c r="BH373"/>
  <c r="BG373"/>
  <c r="BE373"/>
  <c r="T373"/>
  <c r="R373"/>
  <c r="P373"/>
  <c r="BK373"/>
  <c r="J373"/>
  <c r="BF373"/>
  <c r="BI372"/>
  <c r="BH372"/>
  <c r="BG372"/>
  <c r="BE372"/>
  <c r="T372"/>
  <c r="R372"/>
  <c r="P372"/>
  <c r="BK372"/>
  <c r="J372"/>
  <c r="BF372"/>
  <c r="BI371"/>
  <c r="BH371"/>
  <c r="BG371"/>
  <c r="BE371"/>
  <c r="T371"/>
  <c r="R371"/>
  <c r="P371"/>
  <c r="BK371"/>
  <c r="J371"/>
  <c r="BF371"/>
  <c r="BI370"/>
  <c r="BH370"/>
  <c r="BG370"/>
  <c r="BE370"/>
  <c r="T370"/>
  <c r="T369"/>
  <c r="R370"/>
  <c r="R369"/>
  <c r="P370"/>
  <c r="P369"/>
  <c r="BK370"/>
  <c r="BK369"/>
  <c r="J369"/>
  <c r="J370"/>
  <c r="BF370"/>
  <c r="J70"/>
  <c r="BI368"/>
  <c r="BH368"/>
  <c r="BG368"/>
  <c r="BE368"/>
  <c r="T368"/>
  <c r="R368"/>
  <c r="P368"/>
  <c r="BK368"/>
  <c r="J368"/>
  <c r="BF368"/>
  <c r="BI367"/>
  <c r="BH367"/>
  <c r="BG367"/>
  <c r="BE367"/>
  <c r="T367"/>
  <c r="R367"/>
  <c r="P367"/>
  <c r="BK367"/>
  <c r="J367"/>
  <c r="BF367"/>
  <c r="BI366"/>
  <c r="BH366"/>
  <c r="BG366"/>
  <c r="BE366"/>
  <c r="T366"/>
  <c r="R366"/>
  <c r="P366"/>
  <c r="BK366"/>
  <c r="J366"/>
  <c r="BF366"/>
  <c r="BI365"/>
  <c r="BH365"/>
  <c r="BG365"/>
  <c r="BE365"/>
  <c r="T365"/>
  <c r="R365"/>
  <c r="P365"/>
  <c r="BK365"/>
  <c r="J365"/>
  <c r="BF365"/>
  <c r="BI364"/>
  <c r="BH364"/>
  <c r="BG364"/>
  <c r="BE364"/>
  <c r="T364"/>
  <c r="R364"/>
  <c r="P364"/>
  <c r="BK364"/>
  <c r="J364"/>
  <c r="BF364"/>
  <c r="BI363"/>
  <c r="BH363"/>
  <c r="BG363"/>
  <c r="BE363"/>
  <c r="T363"/>
  <c r="R363"/>
  <c r="P363"/>
  <c r="BK363"/>
  <c r="J363"/>
  <c r="BF363"/>
  <c r="BI362"/>
  <c r="BH362"/>
  <c r="BG362"/>
  <c r="BE362"/>
  <c r="T362"/>
  <c r="R362"/>
  <c r="P362"/>
  <c r="BK362"/>
  <c r="J362"/>
  <c r="BF362"/>
  <c r="BI361"/>
  <c r="BH361"/>
  <c r="BG361"/>
  <c r="BE361"/>
  <c r="T361"/>
  <c r="R361"/>
  <c r="P361"/>
  <c r="BK361"/>
  <c r="J361"/>
  <c r="BF361"/>
  <c r="BI360"/>
  <c r="BH360"/>
  <c r="BG360"/>
  <c r="BE360"/>
  <c r="T360"/>
  <c r="R360"/>
  <c r="P360"/>
  <c r="BK360"/>
  <c r="J360"/>
  <c r="BF360"/>
  <c r="BI359"/>
  <c r="BH359"/>
  <c r="BG359"/>
  <c r="BE359"/>
  <c r="T359"/>
  <c r="R359"/>
  <c r="P359"/>
  <c r="BK359"/>
  <c r="J359"/>
  <c r="BF359"/>
  <c r="BI358"/>
  <c r="BH358"/>
  <c r="BG358"/>
  <c r="BE358"/>
  <c r="T358"/>
  <c r="R358"/>
  <c r="P358"/>
  <c r="BK358"/>
  <c r="J358"/>
  <c r="BF358"/>
  <c r="BI357"/>
  <c r="BH357"/>
  <c r="BG357"/>
  <c r="BE357"/>
  <c r="T357"/>
  <c r="R357"/>
  <c r="P357"/>
  <c r="BK357"/>
  <c r="J357"/>
  <c r="BF357"/>
  <c r="BI356"/>
  <c r="BH356"/>
  <c r="BG356"/>
  <c r="BE356"/>
  <c r="T356"/>
  <c r="R356"/>
  <c r="P356"/>
  <c r="BK356"/>
  <c r="J356"/>
  <c r="BF356"/>
  <c r="BI355"/>
  <c r="BH355"/>
  <c r="BG355"/>
  <c r="BE355"/>
  <c r="T355"/>
  <c r="R355"/>
  <c r="P355"/>
  <c r="BK355"/>
  <c r="J355"/>
  <c r="BF355"/>
  <c r="BI353"/>
  <c r="BH353"/>
  <c r="BG353"/>
  <c r="BE353"/>
  <c r="T353"/>
  <c r="R353"/>
  <c r="P353"/>
  <c r="BK353"/>
  <c r="J353"/>
  <c r="BF353"/>
  <c r="BI352"/>
  <c r="BH352"/>
  <c r="BG352"/>
  <c r="BE352"/>
  <c r="T352"/>
  <c r="R352"/>
  <c r="P352"/>
  <c r="BK352"/>
  <c r="J352"/>
  <c r="BF352"/>
  <c r="BI351"/>
  <c r="BH351"/>
  <c r="BG351"/>
  <c r="BE351"/>
  <c r="T351"/>
  <c r="T350"/>
  <c r="R351"/>
  <c r="R350"/>
  <c r="P351"/>
  <c r="P350"/>
  <c r="BK351"/>
  <c r="BK350"/>
  <c r="J350"/>
  <c r="J351"/>
  <c r="BF351"/>
  <c r="J69"/>
  <c r="BI348"/>
  <c r="BH348"/>
  <c r="BG348"/>
  <c r="BE348"/>
  <c r="T348"/>
  <c r="R348"/>
  <c r="P348"/>
  <c r="BK348"/>
  <c r="J348"/>
  <c r="BF348"/>
  <c r="BI346"/>
  <c r="BH346"/>
  <c r="BG346"/>
  <c r="BE346"/>
  <c r="T346"/>
  <c r="R346"/>
  <c r="P346"/>
  <c r="BK346"/>
  <c r="J346"/>
  <c r="BF346"/>
  <c r="BI344"/>
  <c r="BH344"/>
  <c r="BG344"/>
  <c r="BE344"/>
  <c r="T344"/>
  <c r="R344"/>
  <c r="P344"/>
  <c r="BK344"/>
  <c r="J344"/>
  <c r="BF344"/>
  <c r="BI343"/>
  <c r="BH343"/>
  <c r="BG343"/>
  <c r="BE343"/>
  <c r="T343"/>
  <c r="R343"/>
  <c r="P343"/>
  <c r="BK343"/>
  <c r="J343"/>
  <c r="BF343"/>
  <c r="BI342"/>
  <c r="BH342"/>
  <c r="BG342"/>
  <c r="BE342"/>
  <c r="T342"/>
  <c r="R342"/>
  <c r="P342"/>
  <c r="BK342"/>
  <c r="J342"/>
  <c r="BF342"/>
  <c r="BI341"/>
  <c r="BH341"/>
  <c r="BG341"/>
  <c r="BE341"/>
  <c r="T341"/>
  <c r="R341"/>
  <c r="P341"/>
  <c r="BK341"/>
  <c r="J341"/>
  <c r="BF341"/>
  <c r="BI340"/>
  <c r="BH340"/>
  <c r="BG340"/>
  <c r="BE340"/>
  <c r="T340"/>
  <c r="R340"/>
  <c r="P340"/>
  <c r="BK340"/>
  <c r="J340"/>
  <c r="BF340"/>
  <c r="BI339"/>
  <c r="BH339"/>
  <c r="BG339"/>
  <c r="BE339"/>
  <c r="T339"/>
  <c r="R339"/>
  <c r="P339"/>
  <c r="BK339"/>
  <c r="J339"/>
  <c r="BF339"/>
  <c r="BI338"/>
  <c r="BH338"/>
  <c r="BG338"/>
  <c r="BE338"/>
  <c r="T338"/>
  <c r="R338"/>
  <c r="P338"/>
  <c r="BK338"/>
  <c r="J338"/>
  <c r="BF338"/>
  <c r="BI337"/>
  <c r="BH337"/>
  <c r="BG337"/>
  <c r="BE337"/>
  <c r="T337"/>
  <c r="R337"/>
  <c r="P337"/>
  <c r="BK337"/>
  <c r="J337"/>
  <c r="BF337"/>
  <c r="BI336"/>
  <c r="BH336"/>
  <c r="BG336"/>
  <c r="BE336"/>
  <c r="T336"/>
  <c r="R336"/>
  <c r="P336"/>
  <c r="BK336"/>
  <c r="J336"/>
  <c r="BF336"/>
  <c r="BI335"/>
  <c r="BH335"/>
  <c r="BG335"/>
  <c r="BE335"/>
  <c r="T335"/>
  <c r="R335"/>
  <c r="P335"/>
  <c r="BK335"/>
  <c r="J335"/>
  <c r="BF335"/>
  <c r="BI334"/>
  <c r="BH334"/>
  <c r="BG334"/>
  <c r="BE334"/>
  <c r="T334"/>
  <c r="R334"/>
  <c r="P334"/>
  <c r="BK334"/>
  <c r="J334"/>
  <c r="BF334"/>
  <c r="BI333"/>
  <c r="BH333"/>
  <c r="BG333"/>
  <c r="BE333"/>
  <c r="T333"/>
  <c r="R333"/>
  <c r="P333"/>
  <c r="BK333"/>
  <c r="J333"/>
  <c r="BF333"/>
  <c r="BI332"/>
  <c r="BH332"/>
  <c r="BG332"/>
  <c r="BE332"/>
  <c r="T332"/>
  <c r="R332"/>
  <c r="P332"/>
  <c r="BK332"/>
  <c r="J332"/>
  <c r="BF332"/>
  <c r="BI331"/>
  <c r="BH331"/>
  <c r="BG331"/>
  <c r="BE331"/>
  <c r="T331"/>
  <c r="T330"/>
  <c r="R331"/>
  <c r="R330"/>
  <c r="P331"/>
  <c r="P330"/>
  <c r="BK331"/>
  <c r="BK330"/>
  <c r="J330"/>
  <c r="J331"/>
  <c r="BF331"/>
  <c r="J68"/>
  <c r="BI328"/>
  <c r="BH328"/>
  <c r="BG328"/>
  <c r="BE328"/>
  <c r="T328"/>
  <c r="R328"/>
  <c r="P328"/>
  <c r="BK328"/>
  <c r="J328"/>
  <c r="BF328"/>
  <c r="BI327"/>
  <c r="BH327"/>
  <c r="BG327"/>
  <c r="BE327"/>
  <c r="T327"/>
  <c r="R327"/>
  <c r="P327"/>
  <c r="BK327"/>
  <c r="J327"/>
  <c r="BF327"/>
  <c r="BI326"/>
  <c r="BH326"/>
  <c r="BG326"/>
  <c r="BE326"/>
  <c r="T326"/>
  <c r="R326"/>
  <c r="P326"/>
  <c r="BK326"/>
  <c r="J326"/>
  <c r="BF326"/>
  <c r="BI325"/>
  <c r="BH325"/>
  <c r="BG325"/>
  <c r="BE325"/>
  <c r="T325"/>
  <c r="R325"/>
  <c r="P325"/>
  <c r="BK325"/>
  <c r="J325"/>
  <c r="BF325"/>
  <c r="BI324"/>
  <c r="BH324"/>
  <c r="BG324"/>
  <c r="BE324"/>
  <c r="T324"/>
  <c r="R324"/>
  <c r="P324"/>
  <c r="BK324"/>
  <c r="J324"/>
  <c r="BF324"/>
  <c r="BI323"/>
  <c r="BH323"/>
  <c r="BG323"/>
  <c r="BE323"/>
  <c r="T323"/>
  <c r="R323"/>
  <c r="P323"/>
  <c r="BK323"/>
  <c r="J323"/>
  <c r="BF323"/>
  <c r="BI322"/>
  <c r="BH322"/>
  <c r="BG322"/>
  <c r="BE322"/>
  <c r="T322"/>
  <c r="R322"/>
  <c r="P322"/>
  <c r="BK322"/>
  <c r="J322"/>
  <c r="BF322"/>
  <c r="BI321"/>
  <c r="BH321"/>
  <c r="BG321"/>
  <c r="BE321"/>
  <c r="T321"/>
  <c r="R321"/>
  <c r="P321"/>
  <c r="BK321"/>
  <c r="J321"/>
  <c r="BF321"/>
  <c r="BI320"/>
  <c r="BH320"/>
  <c r="BG320"/>
  <c r="BE320"/>
  <c r="T320"/>
  <c r="R320"/>
  <c r="P320"/>
  <c r="BK320"/>
  <c r="J320"/>
  <c r="BF320"/>
  <c r="BI319"/>
  <c r="BH319"/>
  <c r="BG319"/>
  <c r="BE319"/>
  <c r="T319"/>
  <c r="R319"/>
  <c r="P319"/>
  <c r="BK319"/>
  <c r="J319"/>
  <c r="BF319"/>
  <c r="BI318"/>
  <c r="BH318"/>
  <c r="BG318"/>
  <c r="BE318"/>
  <c r="T318"/>
  <c r="R318"/>
  <c r="P318"/>
  <c r="BK318"/>
  <c r="J318"/>
  <c r="BF318"/>
  <c r="BI317"/>
  <c r="BH317"/>
  <c r="BG317"/>
  <c r="BE317"/>
  <c r="T317"/>
  <c r="R317"/>
  <c r="P317"/>
  <c r="BK317"/>
  <c r="J317"/>
  <c r="BF317"/>
  <c r="BI316"/>
  <c r="BH316"/>
  <c r="BG316"/>
  <c r="BE316"/>
  <c r="T316"/>
  <c r="R316"/>
  <c r="P316"/>
  <c r="BK316"/>
  <c r="J316"/>
  <c r="BF316"/>
  <c r="BI314"/>
  <c r="BH314"/>
  <c r="BG314"/>
  <c r="BE314"/>
  <c r="T314"/>
  <c r="R314"/>
  <c r="P314"/>
  <c r="BK314"/>
  <c r="J314"/>
  <c r="BF314"/>
  <c r="BI312"/>
  <c r="BH312"/>
  <c r="BG312"/>
  <c r="BE312"/>
  <c r="T312"/>
  <c r="T311"/>
  <c r="R312"/>
  <c r="R311"/>
  <c r="P312"/>
  <c r="P311"/>
  <c r="BK312"/>
  <c r="BK311"/>
  <c r="J311"/>
  <c r="J312"/>
  <c r="BF312"/>
  <c r="J67"/>
  <c r="BI309"/>
  <c r="BH309"/>
  <c r="BG309"/>
  <c r="BE309"/>
  <c r="T309"/>
  <c r="R309"/>
  <c r="P309"/>
  <c r="BK309"/>
  <c r="J309"/>
  <c r="BF309"/>
  <c r="BI307"/>
  <c r="BH307"/>
  <c r="BG307"/>
  <c r="BE307"/>
  <c r="T307"/>
  <c r="R307"/>
  <c r="P307"/>
  <c r="BK307"/>
  <c r="J307"/>
  <c r="BF307"/>
  <c r="BI305"/>
  <c r="BH305"/>
  <c r="BG305"/>
  <c r="BE305"/>
  <c r="T305"/>
  <c r="R305"/>
  <c r="P305"/>
  <c r="BK305"/>
  <c r="J305"/>
  <c r="BF305"/>
  <c r="BI304"/>
  <c r="BH304"/>
  <c r="BG304"/>
  <c r="BE304"/>
  <c r="T304"/>
  <c r="R304"/>
  <c r="P304"/>
  <c r="BK304"/>
  <c r="J304"/>
  <c r="BF304"/>
  <c r="BI303"/>
  <c r="BH303"/>
  <c r="BG303"/>
  <c r="BE303"/>
  <c r="T303"/>
  <c r="R303"/>
  <c r="P303"/>
  <c r="BK303"/>
  <c r="J303"/>
  <c r="BF303"/>
  <c r="BI302"/>
  <c r="BH302"/>
  <c r="BG302"/>
  <c r="BE302"/>
  <c r="T302"/>
  <c r="R302"/>
  <c r="P302"/>
  <c r="BK302"/>
  <c r="J302"/>
  <c r="BF302"/>
  <c r="BI301"/>
  <c r="BH301"/>
  <c r="BG301"/>
  <c r="BE301"/>
  <c r="T301"/>
  <c r="R301"/>
  <c r="P301"/>
  <c r="BK301"/>
  <c r="J301"/>
  <c r="BF301"/>
  <c r="BI300"/>
  <c r="BH300"/>
  <c r="BG300"/>
  <c r="BE300"/>
  <c r="T300"/>
  <c r="R300"/>
  <c r="P300"/>
  <c r="BK300"/>
  <c r="J300"/>
  <c r="BF300"/>
  <c r="BI298"/>
  <c r="BH298"/>
  <c r="BG298"/>
  <c r="BE298"/>
  <c r="T298"/>
  <c r="T297"/>
  <c r="R298"/>
  <c r="R297"/>
  <c r="P298"/>
  <c r="P297"/>
  <c r="BK298"/>
  <c r="BK297"/>
  <c r="J297"/>
  <c r="J298"/>
  <c r="BF298"/>
  <c r="J66"/>
  <c r="BI295"/>
  <c r="BH295"/>
  <c r="BG295"/>
  <c r="BE295"/>
  <c r="T295"/>
  <c r="R295"/>
  <c r="P295"/>
  <c r="BK295"/>
  <c r="J295"/>
  <c r="BF295"/>
  <c r="BI294"/>
  <c r="BH294"/>
  <c r="BG294"/>
  <c r="BE294"/>
  <c r="T294"/>
  <c r="R294"/>
  <c r="P294"/>
  <c r="BK294"/>
  <c r="J294"/>
  <c r="BF294"/>
  <c r="BI292"/>
  <c r="BH292"/>
  <c r="BG292"/>
  <c r="BE292"/>
  <c r="T292"/>
  <c r="R292"/>
  <c r="P292"/>
  <c r="BK292"/>
  <c r="J292"/>
  <c r="BF292"/>
  <c r="BI290"/>
  <c r="BH290"/>
  <c r="BG290"/>
  <c r="BE290"/>
  <c r="T290"/>
  <c r="R290"/>
  <c r="P290"/>
  <c r="BK290"/>
  <c r="J290"/>
  <c r="BF290"/>
  <c r="BI288"/>
  <c r="BH288"/>
  <c r="BG288"/>
  <c r="BE288"/>
  <c r="T288"/>
  <c r="R288"/>
  <c r="P288"/>
  <c r="BK288"/>
  <c r="J288"/>
  <c r="BF288"/>
  <c r="BI286"/>
  <c r="BH286"/>
  <c r="BG286"/>
  <c r="BE286"/>
  <c r="T286"/>
  <c r="R286"/>
  <c r="P286"/>
  <c r="BK286"/>
  <c r="J286"/>
  <c r="BF286"/>
  <c r="BI285"/>
  <c r="BH285"/>
  <c r="BG285"/>
  <c r="BE285"/>
  <c r="T285"/>
  <c r="R285"/>
  <c r="P285"/>
  <c r="BK285"/>
  <c r="J285"/>
  <c r="BF285"/>
  <c r="BI283"/>
  <c r="BH283"/>
  <c r="BG283"/>
  <c r="BE283"/>
  <c r="T283"/>
  <c r="R283"/>
  <c r="P283"/>
  <c r="BK283"/>
  <c r="J283"/>
  <c r="BF283"/>
  <c r="BI281"/>
  <c r="BH281"/>
  <c r="BG281"/>
  <c r="BE281"/>
  <c r="T281"/>
  <c r="R281"/>
  <c r="P281"/>
  <c r="BK281"/>
  <c r="J281"/>
  <c r="BF281"/>
  <c r="BI280"/>
  <c r="BH280"/>
  <c r="BG280"/>
  <c r="BE280"/>
  <c r="T280"/>
  <c r="R280"/>
  <c r="P280"/>
  <c r="BK280"/>
  <c r="J280"/>
  <c r="BF280"/>
  <c r="BI279"/>
  <c r="BH279"/>
  <c r="BG279"/>
  <c r="BE279"/>
  <c r="T279"/>
  <c r="R279"/>
  <c r="P279"/>
  <c r="BK279"/>
  <c r="J279"/>
  <c r="BF279"/>
  <c r="BI277"/>
  <c r="BH277"/>
  <c r="BG277"/>
  <c r="BE277"/>
  <c r="T277"/>
  <c r="R277"/>
  <c r="P277"/>
  <c r="BK277"/>
  <c r="J277"/>
  <c r="BF277"/>
  <c r="BI276"/>
  <c r="BH276"/>
  <c r="BG276"/>
  <c r="BE276"/>
  <c r="T276"/>
  <c r="R276"/>
  <c r="P276"/>
  <c r="BK276"/>
  <c r="J276"/>
  <c r="BF276"/>
  <c r="BI274"/>
  <c r="BH274"/>
  <c r="BG274"/>
  <c r="BE274"/>
  <c r="T274"/>
  <c r="R274"/>
  <c r="P274"/>
  <c r="BK274"/>
  <c r="J274"/>
  <c r="BF274"/>
  <c r="BI273"/>
  <c r="BH273"/>
  <c r="BG273"/>
  <c r="BE273"/>
  <c r="T273"/>
  <c r="R273"/>
  <c r="P273"/>
  <c r="BK273"/>
  <c r="J273"/>
  <c r="BF273"/>
  <c r="BI271"/>
  <c r="BH271"/>
  <c r="BG271"/>
  <c r="BE271"/>
  <c r="T271"/>
  <c r="R271"/>
  <c r="P271"/>
  <c r="BK271"/>
  <c r="J271"/>
  <c r="BF271"/>
  <c r="BI269"/>
  <c r="BH269"/>
  <c r="BG269"/>
  <c r="BE269"/>
  <c r="T269"/>
  <c r="R269"/>
  <c r="P269"/>
  <c r="BK269"/>
  <c r="J269"/>
  <c r="BF269"/>
  <c r="BI268"/>
  <c r="BH268"/>
  <c r="BG268"/>
  <c r="BE268"/>
  <c r="T268"/>
  <c r="T267"/>
  <c r="R268"/>
  <c r="R267"/>
  <c r="P268"/>
  <c r="P267"/>
  <c r="BK268"/>
  <c r="BK267"/>
  <c r="J267"/>
  <c r="J268"/>
  <c r="BF268"/>
  <c r="J65"/>
  <c r="BI265"/>
  <c r="BH265"/>
  <c r="BG265"/>
  <c r="BE265"/>
  <c r="T265"/>
  <c r="R265"/>
  <c r="P265"/>
  <c r="BK265"/>
  <c r="J265"/>
  <c r="BF265"/>
  <c r="BI264"/>
  <c r="BH264"/>
  <c r="BG264"/>
  <c r="BE264"/>
  <c r="T264"/>
  <c r="R264"/>
  <c r="P264"/>
  <c r="BK264"/>
  <c r="J264"/>
  <c r="BF264"/>
  <c r="BI263"/>
  <c r="BH263"/>
  <c r="BG263"/>
  <c r="BE263"/>
  <c r="T263"/>
  <c r="R263"/>
  <c r="P263"/>
  <c r="BK263"/>
  <c r="J263"/>
  <c r="BF263"/>
  <c r="BI262"/>
  <c r="BH262"/>
  <c r="BG262"/>
  <c r="BE262"/>
  <c r="T262"/>
  <c r="R262"/>
  <c r="P262"/>
  <c r="BK262"/>
  <c r="J262"/>
  <c r="BF262"/>
  <c r="BI261"/>
  <c r="BH261"/>
  <c r="BG261"/>
  <c r="BE261"/>
  <c r="T261"/>
  <c r="R261"/>
  <c r="P261"/>
  <c r="BK261"/>
  <c r="J261"/>
  <c r="BF261"/>
  <c r="BI260"/>
  <c r="BH260"/>
  <c r="BG260"/>
  <c r="BE260"/>
  <c r="T260"/>
  <c r="R260"/>
  <c r="P260"/>
  <c r="BK260"/>
  <c r="J260"/>
  <c r="BF260"/>
  <c r="BI259"/>
  <c r="BH259"/>
  <c r="BG259"/>
  <c r="BE259"/>
  <c r="T259"/>
  <c r="R259"/>
  <c r="P259"/>
  <c r="BK259"/>
  <c r="J259"/>
  <c r="BF259"/>
  <c r="BI258"/>
  <c r="BH258"/>
  <c r="BG258"/>
  <c r="BE258"/>
  <c r="T258"/>
  <c r="R258"/>
  <c r="P258"/>
  <c r="BK258"/>
  <c r="J258"/>
  <c r="BF258"/>
  <c r="BI257"/>
  <c r="BH257"/>
  <c r="BG257"/>
  <c r="BE257"/>
  <c r="T257"/>
  <c r="R257"/>
  <c r="P257"/>
  <c r="BK257"/>
  <c r="J257"/>
  <c r="BF257"/>
  <c r="BI256"/>
  <c r="BH256"/>
  <c r="BG256"/>
  <c r="BE256"/>
  <c r="T256"/>
  <c r="R256"/>
  <c r="P256"/>
  <c r="BK256"/>
  <c r="J256"/>
  <c r="BF256"/>
  <c r="BI255"/>
  <c r="BH255"/>
  <c r="BG255"/>
  <c r="BE255"/>
  <c r="T255"/>
  <c r="R255"/>
  <c r="P255"/>
  <c r="BK255"/>
  <c r="J255"/>
  <c r="BF255"/>
  <c r="BI253"/>
  <c r="BH253"/>
  <c r="BG253"/>
  <c r="BE253"/>
  <c r="T253"/>
  <c r="R253"/>
  <c r="P253"/>
  <c r="BK253"/>
  <c r="J253"/>
  <c r="BF253"/>
  <c r="BI252"/>
  <c r="BH252"/>
  <c r="BG252"/>
  <c r="BE252"/>
  <c r="T252"/>
  <c r="R252"/>
  <c r="P252"/>
  <c r="BK252"/>
  <c r="J252"/>
  <c r="BF252"/>
  <c r="BI250"/>
  <c r="BH250"/>
  <c r="BG250"/>
  <c r="BE250"/>
  <c r="T250"/>
  <c r="R250"/>
  <c r="P250"/>
  <c r="BK250"/>
  <c r="J250"/>
  <c r="BF250"/>
  <c r="BI249"/>
  <c r="BH249"/>
  <c r="BG249"/>
  <c r="BE249"/>
  <c r="T249"/>
  <c r="R249"/>
  <c r="P249"/>
  <c r="BK249"/>
  <c r="J249"/>
  <c r="BF249"/>
  <c r="BI248"/>
  <c r="BH248"/>
  <c r="BG248"/>
  <c r="BE248"/>
  <c r="T248"/>
  <c r="R248"/>
  <c r="P248"/>
  <c r="BK248"/>
  <c r="J248"/>
  <c r="BF248"/>
  <c r="BI247"/>
  <c r="BH247"/>
  <c r="BG247"/>
  <c r="BE247"/>
  <c r="T247"/>
  <c r="R247"/>
  <c r="P247"/>
  <c r="BK247"/>
  <c r="J247"/>
  <c r="BF247"/>
  <c r="BI246"/>
  <c r="BH246"/>
  <c r="BG246"/>
  <c r="BE246"/>
  <c r="T246"/>
  <c r="R246"/>
  <c r="P246"/>
  <c r="BK246"/>
  <c r="J246"/>
  <c r="BF246"/>
  <c r="BI245"/>
  <c r="BH245"/>
  <c r="BG245"/>
  <c r="BE245"/>
  <c r="T245"/>
  <c r="R245"/>
  <c r="P245"/>
  <c r="BK245"/>
  <c r="J245"/>
  <c r="BF245"/>
  <c r="BI244"/>
  <c r="BH244"/>
  <c r="BG244"/>
  <c r="BE244"/>
  <c r="T244"/>
  <c r="R244"/>
  <c r="P244"/>
  <c r="BK244"/>
  <c r="J244"/>
  <c r="BF244"/>
  <c r="BI243"/>
  <c r="BH243"/>
  <c r="BG243"/>
  <c r="BE243"/>
  <c r="T243"/>
  <c r="T242"/>
  <c r="R243"/>
  <c r="R242"/>
  <c r="P243"/>
  <c r="P242"/>
  <c r="BK243"/>
  <c r="BK242"/>
  <c r="J242"/>
  <c r="J243"/>
  <c r="BF243"/>
  <c r="J64"/>
  <c r="BI240"/>
  <c r="BH240"/>
  <c r="BG240"/>
  <c r="BE240"/>
  <c r="T240"/>
  <c r="R240"/>
  <c r="P240"/>
  <c r="BK240"/>
  <c r="J240"/>
  <c r="BF240"/>
  <c r="BI238"/>
  <c r="BH238"/>
  <c r="BG238"/>
  <c r="BE238"/>
  <c r="T238"/>
  <c r="R238"/>
  <c r="P238"/>
  <c r="BK238"/>
  <c r="J238"/>
  <c r="BF238"/>
  <c r="BI236"/>
  <c r="BH236"/>
  <c r="BG236"/>
  <c r="BE236"/>
  <c r="T236"/>
  <c r="R236"/>
  <c r="P236"/>
  <c r="BK236"/>
  <c r="J236"/>
  <c r="BF236"/>
  <c r="BI234"/>
  <c r="BH234"/>
  <c r="BG234"/>
  <c r="BE234"/>
  <c r="T234"/>
  <c r="R234"/>
  <c r="P234"/>
  <c r="BK234"/>
  <c r="J234"/>
  <c r="BF234"/>
  <c r="BI232"/>
  <c r="BH232"/>
  <c r="BG232"/>
  <c r="BE232"/>
  <c r="T232"/>
  <c r="R232"/>
  <c r="P232"/>
  <c r="BK232"/>
  <c r="J232"/>
  <c r="BF232"/>
  <c r="BI231"/>
  <c r="BH231"/>
  <c r="BG231"/>
  <c r="BE231"/>
  <c r="T231"/>
  <c r="R231"/>
  <c r="P231"/>
  <c r="BK231"/>
  <c r="J231"/>
  <c r="BF231"/>
  <c r="BI230"/>
  <c r="BH230"/>
  <c r="BG230"/>
  <c r="BE230"/>
  <c r="T230"/>
  <c r="R230"/>
  <c r="P230"/>
  <c r="BK230"/>
  <c r="J230"/>
  <c r="BF230"/>
  <c r="BI229"/>
  <c r="BH229"/>
  <c r="BG229"/>
  <c r="BE229"/>
  <c r="T229"/>
  <c r="R229"/>
  <c r="P229"/>
  <c r="BK229"/>
  <c r="J229"/>
  <c r="BF229"/>
  <c r="BI228"/>
  <c r="BH228"/>
  <c r="BG228"/>
  <c r="BE228"/>
  <c r="T228"/>
  <c r="R228"/>
  <c r="P228"/>
  <c r="BK228"/>
  <c r="J228"/>
  <c r="BF228"/>
  <c r="BI227"/>
  <c r="BH227"/>
  <c r="BG227"/>
  <c r="BE227"/>
  <c r="T227"/>
  <c r="R227"/>
  <c r="P227"/>
  <c r="BK227"/>
  <c r="J227"/>
  <c r="BF227"/>
  <c r="BI226"/>
  <c r="BH226"/>
  <c r="BG226"/>
  <c r="BE226"/>
  <c r="T226"/>
  <c r="R226"/>
  <c r="P226"/>
  <c r="BK226"/>
  <c r="J226"/>
  <c r="BF226"/>
  <c r="BI224"/>
  <c r="BH224"/>
  <c r="BG224"/>
  <c r="BE224"/>
  <c r="T224"/>
  <c r="R224"/>
  <c r="P224"/>
  <c r="BK224"/>
  <c r="J224"/>
  <c r="BF224"/>
  <c r="BI222"/>
  <c r="BH222"/>
  <c r="BG222"/>
  <c r="BE222"/>
  <c r="T222"/>
  <c r="R222"/>
  <c r="P222"/>
  <c r="BK222"/>
  <c r="J222"/>
  <c r="BF222"/>
  <c r="BI220"/>
  <c r="BH220"/>
  <c r="BG220"/>
  <c r="BE220"/>
  <c r="T220"/>
  <c r="R220"/>
  <c r="P220"/>
  <c r="BK220"/>
  <c r="J220"/>
  <c r="BF220"/>
  <c r="BI218"/>
  <c r="BH218"/>
  <c r="BG218"/>
  <c r="BE218"/>
  <c r="T218"/>
  <c r="R218"/>
  <c r="P218"/>
  <c r="BK218"/>
  <c r="J218"/>
  <c r="BF218"/>
  <c r="BI216"/>
  <c r="BH216"/>
  <c r="BG216"/>
  <c r="BE216"/>
  <c r="T216"/>
  <c r="R216"/>
  <c r="P216"/>
  <c r="BK216"/>
  <c r="J216"/>
  <c r="BF216"/>
  <c r="BI214"/>
  <c r="BH214"/>
  <c r="BG214"/>
  <c r="BE214"/>
  <c r="T214"/>
  <c r="R214"/>
  <c r="P214"/>
  <c r="BK214"/>
  <c r="J214"/>
  <c r="BF214"/>
  <c r="BI212"/>
  <c r="BH212"/>
  <c r="BG212"/>
  <c r="BE212"/>
  <c r="T212"/>
  <c r="R212"/>
  <c r="P212"/>
  <c r="BK212"/>
  <c r="J212"/>
  <c r="BF212"/>
  <c r="BI210"/>
  <c r="BH210"/>
  <c r="BG210"/>
  <c r="BE210"/>
  <c r="T210"/>
  <c r="R210"/>
  <c r="P210"/>
  <c r="BK210"/>
  <c r="J210"/>
  <c r="BF210"/>
  <c r="BI208"/>
  <c r="BH208"/>
  <c r="BG208"/>
  <c r="BE208"/>
  <c r="T208"/>
  <c r="R208"/>
  <c r="P208"/>
  <c r="BK208"/>
  <c r="J208"/>
  <c r="BF208"/>
  <c r="BI206"/>
  <c r="BH206"/>
  <c r="BG206"/>
  <c r="BE206"/>
  <c r="T206"/>
  <c r="R206"/>
  <c r="P206"/>
  <c r="BK206"/>
  <c r="J206"/>
  <c r="BF206"/>
  <c r="BI204"/>
  <c r="BH204"/>
  <c r="BG204"/>
  <c r="BE204"/>
  <c r="T204"/>
  <c r="R204"/>
  <c r="P204"/>
  <c r="BK204"/>
  <c r="J204"/>
  <c r="BF204"/>
  <c r="BI202"/>
  <c r="BH202"/>
  <c r="BG202"/>
  <c r="BE202"/>
  <c r="T202"/>
  <c r="R202"/>
  <c r="P202"/>
  <c r="BK202"/>
  <c r="J202"/>
  <c r="BF202"/>
  <c r="BI200"/>
  <c r="BH200"/>
  <c r="BG200"/>
  <c r="BE200"/>
  <c r="T200"/>
  <c r="R200"/>
  <c r="P200"/>
  <c r="BK200"/>
  <c r="J200"/>
  <c r="BF200"/>
  <c r="BI198"/>
  <c r="BH198"/>
  <c r="BG198"/>
  <c r="BE198"/>
  <c r="T198"/>
  <c r="R198"/>
  <c r="P198"/>
  <c r="BK198"/>
  <c r="J198"/>
  <c r="BF198"/>
  <c r="BI196"/>
  <c r="BH196"/>
  <c r="BG196"/>
  <c r="BE196"/>
  <c r="T196"/>
  <c r="R196"/>
  <c r="P196"/>
  <c r="BK196"/>
  <c r="J196"/>
  <c r="BF196"/>
  <c r="BI194"/>
  <c r="BH194"/>
  <c r="BG194"/>
  <c r="BE194"/>
  <c r="T194"/>
  <c r="R194"/>
  <c r="P194"/>
  <c r="BK194"/>
  <c r="J194"/>
  <c r="BF194"/>
  <c r="BI192"/>
  <c r="BH192"/>
  <c r="BG192"/>
  <c r="BE192"/>
  <c r="T192"/>
  <c r="R192"/>
  <c r="P192"/>
  <c r="BK192"/>
  <c r="J192"/>
  <c r="BF192"/>
  <c r="BI190"/>
  <c r="BH190"/>
  <c r="BG190"/>
  <c r="BE190"/>
  <c r="T190"/>
  <c r="R190"/>
  <c r="P190"/>
  <c r="BK190"/>
  <c r="J190"/>
  <c r="BF190"/>
  <c r="BI188"/>
  <c r="BH188"/>
  <c r="BG188"/>
  <c r="BE188"/>
  <c r="T188"/>
  <c r="R188"/>
  <c r="P188"/>
  <c r="BK188"/>
  <c r="J188"/>
  <c r="BF188"/>
  <c r="BI187"/>
  <c r="BH187"/>
  <c r="BG187"/>
  <c r="BE187"/>
  <c r="T187"/>
  <c r="R187"/>
  <c r="P187"/>
  <c r="BK187"/>
  <c r="J187"/>
  <c r="BF187"/>
  <c r="BI186"/>
  <c r="BH186"/>
  <c r="BG186"/>
  <c r="BE186"/>
  <c r="T186"/>
  <c r="T185"/>
  <c r="R186"/>
  <c r="R185"/>
  <c r="P186"/>
  <c r="P185"/>
  <c r="BK186"/>
  <c r="BK185"/>
  <c r="J185"/>
  <c r="J186"/>
  <c r="BF186"/>
  <c r="J63"/>
  <c r="BI183"/>
  <c r="BH183"/>
  <c r="BG183"/>
  <c r="BE183"/>
  <c r="T183"/>
  <c r="R183"/>
  <c r="P183"/>
  <c r="BK183"/>
  <c r="J183"/>
  <c r="BF183"/>
  <c r="BI181"/>
  <c r="BH181"/>
  <c r="BG181"/>
  <c r="BE181"/>
  <c r="T181"/>
  <c r="R181"/>
  <c r="P181"/>
  <c r="BK181"/>
  <c r="J181"/>
  <c r="BF181"/>
  <c r="BI179"/>
  <c r="BH179"/>
  <c r="BG179"/>
  <c r="BE179"/>
  <c r="T179"/>
  <c r="R179"/>
  <c r="P179"/>
  <c r="BK179"/>
  <c r="J179"/>
  <c r="BF179"/>
  <c r="BI178"/>
  <c r="BH178"/>
  <c r="BG178"/>
  <c r="BE178"/>
  <c r="T178"/>
  <c r="R178"/>
  <c r="P178"/>
  <c r="BK178"/>
  <c r="J178"/>
  <c r="BF178"/>
  <c r="BI177"/>
  <c r="BH177"/>
  <c r="BG177"/>
  <c r="BE177"/>
  <c r="T177"/>
  <c r="R177"/>
  <c r="P177"/>
  <c r="BK177"/>
  <c r="J177"/>
  <c r="BF177"/>
  <c r="BI175"/>
  <c r="BH175"/>
  <c r="BG175"/>
  <c r="BE175"/>
  <c r="T175"/>
  <c r="R175"/>
  <c r="P175"/>
  <c r="BK175"/>
  <c r="J175"/>
  <c r="BF175"/>
  <c r="BI173"/>
  <c r="BH173"/>
  <c r="BG173"/>
  <c r="BE173"/>
  <c r="T173"/>
  <c r="R173"/>
  <c r="P173"/>
  <c r="BK173"/>
  <c r="J173"/>
  <c r="BF173"/>
  <c r="BI171"/>
  <c r="BH171"/>
  <c r="BG171"/>
  <c r="BE171"/>
  <c r="T171"/>
  <c r="R171"/>
  <c r="P171"/>
  <c r="BK171"/>
  <c r="J171"/>
  <c r="BF171"/>
  <c r="BI169"/>
  <c r="BH169"/>
  <c r="BG169"/>
  <c r="BE169"/>
  <c r="T169"/>
  <c r="R169"/>
  <c r="P169"/>
  <c r="BK169"/>
  <c r="J169"/>
  <c r="BF169"/>
  <c r="BI167"/>
  <c r="BH167"/>
  <c r="BG167"/>
  <c r="BE167"/>
  <c r="T167"/>
  <c r="R167"/>
  <c r="P167"/>
  <c r="BK167"/>
  <c r="J167"/>
  <c r="BF167"/>
  <c r="BI165"/>
  <c r="BH165"/>
  <c r="BG165"/>
  <c r="BE165"/>
  <c r="T165"/>
  <c r="R165"/>
  <c r="P165"/>
  <c r="BK165"/>
  <c r="J165"/>
  <c r="BF165"/>
  <c r="BI163"/>
  <c r="BH163"/>
  <c r="BG163"/>
  <c r="BE163"/>
  <c r="T163"/>
  <c r="R163"/>
  <c r="P163"/>
  <c r="BK163"/>
  <c r="J163"/>
  <c r="BF163"/>
  <c r="BI161"/>
  <c r="BH161"/>
  <c r="BG161"/>
  <c r="BE161"/>
  <c r="T161"/>
  <c r="R161"/>
  <c r="P161"/>
  <c r="BK161"/>
  <c r="J161"/>
  <c r="BF161"/>
  <c r="BI160"/>
  <c r="BH160"/>
  <c r="BG160"/>
  <c r="BE160"/>
  <c r="T160"/>
  <c r="R160"/>
  <c r="P160"/>
  <c r="BK160"/>
  <c r="J160"/>
  <c r="BF160"/>
  <c r="BI159"/>
  <c r="BH159"/>
  <c r="BG159"/>
  <c r="BE159"/>
  <c r="T159"/>
  <c r="R159"/>
  <c r="P159"/>
  <c r="BK159"/>
  <c r="J159"/>
  <c r="BF159"/>
  <c r="BI158"/>
  <c r="BH158"/>
  <c r="BG158"/>
  <c r="BE158"/>
  <c r="T158"/>
  <c r="R158"/>
  <c r="P158"/>
  <c r="BK158"/>
  <c r="J158"/>
  <c r="BF158"/>
  <c r="BI157"/>
  <c r="BH157"/>
  <c r="BG157"/>
  <c r="BE157"/>
  <c r="T157"/>
  <c r="R157"/>
  <c r="P157"/>
  <c r="BK157"/>
  <c r="J157"/>
  <c r="BF157"/>
  <c r="BI156"/>
  <c r="BH156"/>
  <c r="BG156"/>
  <c r="BE156"/>
  <c r="T156"/>
  <c r="T155"/>
  <c r="R156"/>
  <c r="R155"/>
  <c r="P156"/>
  <c r="P155"/>
  <c r="BK156"/>
  <c r="BK155"/>
  <c r="J155"/>
  <c r="J156"/>
  <c r="BF156"/>
  <c r="J62"/>
  <c r="BI154"/>
  <c r="BH154"/>
  <c r="BG154"/>
  <c r="BE154"/>
  <c r="T154"/>
  <c r="R154"/>
  <c r="P154"/>
  <c r="BK154"/>
  <c r="J154"/>
  <c r="BF154"/>
  <c r="BI153"/>
  <c r="BH153"/>
  <c r="BG153"/>
  <c r="BE153"/>
  <c r="T153"/>
  <c r="R153"/>
  <c r="P153"/>
  <c r="BK153"/>
  <c r="J153"/>
  <c r="BF153"/>
  <c r="BI152"/>
  <c r="BH152"/>
  <c r="BG152"/>
  <c r="BE152"/>
  <c r="T152"/>
  <c r="R152"/>
  <c r="P152"/>
  <c r="BK152"/>
  <c r="J152"/>
  <c r="BF152"/>
  <c r="BI151"/>
  <c r="BH151"/>
  <c r="BG151"/>
  <c r="BE151"/>
  <c r="T151"/>
  <c r="R151"/>
  <c r="P151"/>
  <c r="BK151"/>
  <c r="J151"/>
  <c r="BF151"/>
  <c r="BI148"/>
  <c r="BH148"/>
  <c r="BG148"/>
  <c r="BE148"/>
  <c r="T148"/>
  <c r="R148"/>
  <c r="P148"/>
  <c r="BK148"/>
  <c r="J148"/>
  <c r="BF148"/>
  <c r="BI143"/>
  <c r="BH143"/>
  <c r="BG143"/>
  <c r="BE143"/>
  <c r="T143"/>
  <c r="R143"/>
  <c r="P143"/>
  <c r="BK143"/>
  <c r="J143"/>
  <c r="BF143"/>
  <c r="BI142"/>
  <c r="BH142"/>
  <c r="BG142"/>
  <c r="BE142"/>
  <c r="T142"/>
  <c r="R142"/>
  <c r="P142"/>
  <c r="BK142"/>
  <c r="J142"/>
  <c r="BF142"/>
  <c r="BI140"/>
  <c r="BH140"/>
  <c r="BG140"/>
  <c r="BE140"/>
  <c r="T140"/>
  <c r="R140"/>
  <c r="P140"/>
  <c r="BK140"/>
  <c r="J140"/>
  <c r="BF140"/>
  <c r="BI139"/>
  <c r="BH139"/>
  <c r="BG139"/>
  <c r="BE139"/>
  <c r="T139"/>
  <c r="T138"/>
  <c r="T137"/>
  <c r="R139"/>
  <c r="R138"/>
  <c r="R137"/>
  <c r="P139"/>
  <c r="P138"/>
  <c r="P137"/>
  <c r="BK139"/>
  <c r="BK138"/>
  <c r="J138"/>
  <c r="BK137"/>
  <c r="J137"/>
  <c r="J139"/>
  <c r="BF139"/>
  <c r="J61"/>
  <c r="J60"/>
  <c r="BI135"/>
  <c r="BH135"/>
  <c r="BG135"/>
  <c r="BE135"/>
  <c r="T135"/>
  <c r="T134"/>
  <c r="R135"/>
  <c r="R134"/>
  <c r="P135"/>
  <c r="P134"/>
  <c r="BK135"/>
  <c r="BK134"/>
  <c r="J134"/>
  <c r="J135"/>
  <c r="BF135"/>
  <c r="J59"/>
  <c r="BI132"/>
  <c r="BH132"/>
  <c r="BG132"/>
  <c r="BE132"/>
  <c r="T132"/>
  <c r="R132"/>
  <c r="P132"/>
  <c r="BK132"/>
  <c r="J132"/>
  <c r="BF132"/>
  <c r="BI129"/>
  <c r="BH129"/>
  <c r="BG129"/>
  <c r="BE129"/>
  <c r="T129"/>
  <c r="R129"/>
  <c r="P129"/>
  <c r="BK129"/>
  <c r="J129"/>
  <c r="BF129"/>
  <c r="BI127"/>
  <c r="BH127"/>
  <c r="BG127"/>
  <c r="BE127"/>
  <c r="T127"/>
  <c r="R127"/>
  <c r="P127"/>
  <c r="BK127"/>
  <c r="J127"/>
  <c r="BF127"/>
  <c r="BI125"/>
  <c r="BH125"/>
  <c r="BG125"/>
  <c r="BE125"/>
  <c r="T125"/>
  <c r="T124"/>
  <c r="R125"/>
  <c r="R124"/>
  <c r="P125"/>
  <c r="P124"/>
  <c r="BK125"/>
  <c r="BK124"/>
  <c r="J124"/>
  <c r="J125"/>
  <c r="BF125"/>
  <c r="J58"/>
  <c r="BI123"/>
  <c r="BH123"/>
  <c r="BG123"/>
  <c r="BE123"/>
  <c r="T123"/>
  <c r="R123"/>
  <c r="P123"/>
  <c r="BK123"/>
  <c r="J123"/>
  <c r="BF123"/>
  <c r="BI122"/>
  <c r="BH122"/>
  <c r="BG122"/>
  <c r="BE122"/>
  <c r="T122"/>
  <c r="R122"/>
  <c r="P122"/>
  <c r="BK122"/>
  <c r="J122"/>
  <c r="BF122"/>
  <c r="BI120"/>
  <c r="BH120"/>
  <c r="BG120"/>
  <c r="BE120"/>
  <c r="T120"/>
  <c r="T119"/>
  <c r="R120"/>
  <c r="R119"/>
  <c r="P120"/>
  <c r="P119"/>
  <c r="BK120"/>
  <c r="BK119"/>
  <c r="J119"/>
  <c r="J120"/>
  <c r="BF120"/>
  <c r="J57"/>
  <c r="BI117"/>
  <c r="BH117"/>
  <c r="BG117"/>
  <c r="BE117"/>
  <c r="T117"/>
  <c r="R117"/>
  <c r="P117"/>
  <c r="BK117"/>
  <c r="J117"/>
  <c r="BF117"/>
  <c r="BI116"/>
  <c r="BH116"/>
  <c r="BG116"/>
  <c r="BE116"/>
  <c r="T116"/>
  <c r="R116"/>
  <c r="P116"/>
  <c r="BK116"/>
  <c r="J116"/>
  <c r="BF116"/>
  <c r="BI114"/>
  <c r="BH114"/>
  <c r="BG114"/>
  <c r="BE114"/>
  <c r="T114"/>
  <c r="T113"/>
  <c r="R114"/>
  <c r="R113"/>
  <c r="P114"/>
  <c r="P113"/>
  <c r="BK114"/>
  <c r="BK113"/>
  <c r="J113"/>
  <c r="J114"/>
  <c r="BF114"/>
  <c r="J56"/>
  <c r="BI112"/>
  <c r="BH112"/>
  <c r="BG112"/>
  <c r="BE112"/>
  <c r="T112"/>
  <c r="R112"/>
  <c r="P112"/>
  <c r="BK112"/>
  <c r="J112"/>
  <c r="BF112"/>
  <c r="BI111"/>
  <c r="BH111"/>
  <c r="BG111"/>
  <c r="BE111"/>
  <c r="T111"/>
  <c r="R111"/>
  <c r="P111"/>
  <c r="BK111"/>
  <c r="J111"/>
  <c r="BF111"/>
  <c r="BI109"/>
  <c r="BH109"/>
  <c r="BG109"/>
  <c r="BE109"/>
  <c r="T109"/>
  <c r="T108"/>
  <c r="R109"/>
  <c r="R108"/>
  <c r="P109"/>
  <c r="P108"/>
  <c r="BK109"/>
  <c r="BK108"/>
  <c r="J108"/>
  <c r="J109"/>
  <c r="BF109"/>
  <c r="J55"/>
  <c r="BI107"/>
  <c r="BH107"/>
  <c r="BG107"/>
  <c r="BE107"/>
  <c r="T107"/>
  <c r="R107"/>
  <c r="P107"/>
  <c r="BK107"/>
  <c r="J107"/>
  <c r="BF107"/>
  <c r="BI105"/>
  <c r="BH105"/>
  <c r="BG105"/>
  <c r="BE105"/>
  <c r="T105"/>
  <c r="R105"/>
  <c r="P105"/>
  <c r="BK105"/>
  <c r="J105"/>
  <c r="BF105"/>
  <c r="BI103"/>
  <c r="F32"/>
  <c i="1" r="BD52"/>
  <c i="2" r="BH103"/>
  <c r="F31"/>
  <c i="1" r="BC52"/>
  <c i="2" r="BG103"/>
  <c r="F30"/>
  <c i="1" r="BB52"/>
  <c i="2" r="BE103"/>
  <c r="J28"/>
  <c i="1" r="AV52"/>
  <c i="2" r="F28"/>
  <c i="1" r="AZ52"/>
  <c i="2" r="T103"/>
  <c r="T102"/>
  <c r="T101"/>
  <c r="T100"/>
  <c r="R103"/>
  <c r="R102"/>
  <c r="R101"/>
  <c r="R100"/>
  <c r="P103"/>
  <c r="P102"/>
  <c r="P101"/>
  <c r="P100"/>
  <c i="1" r="AU52"/>
  <c i="2" r="BK103"/>
  <c r="BK102"/>
  <c r="J102"/>
  <c r="BK101"/>
  <c r="J101"/>
  <c r="BK100"/>
  <c r="J100"/>
  <c r="J52"/>
  <c r="J25"/>
  <c i="1" r="AG52"/>
  <c i="2" r="J103"/>
  <c r="BF103"/>
  <c r="J29"/>
  <c i="1" r="AW52"/>
  <c i="2" r="F29"/>
  <c i="1" r="BA52"/>
  <c i="2" r="J54"/>
  <c r="J53"/>
  <c r="F94"/>
  <c r="E92"/>
  <c r="F45"/>
  <c r="E43"/>
  <c r="J34"/>
  <c r="J19"/>
  <c r="E19"/>
  <c r="J96"/>
  <c r="J47"/>
  <c r="J18"/>
  <c r="J16"/>
  <c r="E16"/>
  <c r="F97"/>
  <c r="F48"/>
  <c r="J15"/>
  <c r="J13"/>
  <c r="E13"/>
  <c r="F96"/>
  <c r="F47"/>
  <c r="J12"/>
  <c r="J10"/>
  <c r="J94"/>
  <c r="J45"/>
  <c i="1" r="BD51"/>
  <c r="W30"/>
  <c r="BC51"/>
  <c r="W29"/>
  <c r="BB51"/>
  <c r="W28"/>
  <c r="BA51"/>
  <c r="W27"/>
  <c r="AZ51"/>
  <c r="W26"/>
  <c r="AY51"/>
  <c r="AX51"/>
  <c r="AW51"/>
  <c r="AK27"/>
  <c r="AV51"/>
  <c r="AK26"/>
  <c r="AU51"/>
  <c r="AT51"/>
  <c r="AS51"/>
  <c r="AG51"/>
  <c r="AK2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<sst xmlns="http://schemas.openxmlformats.org/spreadsheetml/2006/main">
  <si>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</si>
  <si>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</si>
  <si>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</si>
  <si>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</si>
  <si>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</si>
  <si>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</si>
  <si>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</si>
  <si>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{dc2e7091-47dd-47f8-bdbe-17bec30e3fa6}</t>
  </si>
  <si>
    <t>0,01</t>
  </si>
  <si>
    <t>21</t>
  </si>
  <si>
    <t>15</t>
  </si>
  <si>
    <t>REKAPITULACE STAVBY</t>
  </si>
  <si>
    <t xml:space="preserve">v ---  níže se nacházejí doplnkové a pomocné údaje k sestavám  --- v</t>
  </si>
  <si>
    <t>Návod na vyplnění</t>
  </si>
  <si>
    <t>0,001</t>
  </si>
  <si>
    <t>Kód:</t>
  </si>
  <si>
    <t>JERA1705</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</si>
  <si>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</si>
  <si>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</si>
  <si>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Vybudování plynové kotelny pro dům Senovážná 2110/3</t>
  </si>
  <si>
    <t>KSO:</t>
  </si>
  <si>
    <t/>
  </si>
  <si>
    <t>CC-CZ:</t>
  </si>
  <si>
    <t>Místo:</t>
  </si>
  <si>
    <t xml:space="preserve">Ostrava-Moravská Ostrava </t>
  </si>
  <si>
    <t>Datum:</t>
  </si>
  <si>
    <t>3. 10. 2017</t>
  </si>
  <si>
    <t>Zadavatel:</t>
  </si>
  <si>
    <t>IČ:</t>
  </si>
  <si>
    <t xml:space="preserve"> </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</si>
  <si>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</si>
  <si>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</si>
  <si>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</si>
  <si>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</si>
  <si>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</si>
  <si>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</si>
  <si>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</si>
  <si>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</si>
  <si>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</si>
  <si>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</si>
  <si>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</si>
  <si>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</si>
  <si>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</si>
  <si>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</si>
  <si>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</si>
  <si>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</si>
  <si>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</si>
  <si>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</si>
  <si>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</si>
  <si>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</si>
  <si>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</si>
  <si>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</si>
  <si>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</si>
  <si>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</si>
  <si>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</si>
  <si>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</si>
  <si>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</si>
  <si>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</si>
  <si>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</si>
  <si>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</si>
  <si>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</si>
  <si>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</si>
  <si>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</si>
  <si>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</si>
  <si>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</si>
  <si>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</si>
  <si>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</si>
  <si>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</si>
  <si>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</si>
  <si>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</si>
  <si>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</si>
  <si>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</si>
  <si>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</si>
  <si>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</si>
  <si>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</si>
  <si>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</si>
  <si>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</si>
  <si>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</si>
  <si>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</si>
  <si>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</si>
  <si>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</si>
  <si>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</si>
  <si>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</si>
  <si>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KRYCÍ LIST SOUPISU</t>
  </si>
  <si>
    <t>REKAPITULACE ČLENĚNÍ SOUPISU PRACÍ</t>
  </si>
  <si>
    <t>Kód dílu - Popis</t>
  </si>
  <si>
    <t>Cena celkem [CZK]</t>
  </si>
  <si>
    <t>Náklady soupisu celkem</t>
  </si>
  <si>
    <t>-1</t>
  </si>
  <si>
    <t>HSV - Práce a dodávky HSV</t>
  </si>
  <si>
    <t xml:space="preserve">    2 - Zakládání</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</si>
  <si>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</si>
  <si>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</si>
  <si>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</si>
  <si>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</si>
  <si>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</si>
  <si>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</si>
  <si>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</si>
  <si>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721 - Zdravotechnika - vnitřní kanalizace</t>
  </si>
  <si>
    <t xml:space="preserve">    722 - Zdravotechnika - vnitřní vodovod</t>
  </si>
  <si>
    <t xml:space="preserve">    723 - Zdravotechnika - vnitřní plynovod</t>
  </si>
  <si>
    <t xml:space="preserve">    725 - Zdravotechnika - zařizovací předměty</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</si>
  <si>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</si>
  <si>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</si>
  <si>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</si>
  <si>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</si>
  <si>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</si>
  <si>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741 - Elektroinstalace - silnoproud</t>
  </si>
  <si>
    <t xml:space="preserve">    763 - Konstrukce suché výstavby</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</si>
  <si>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</si>
  <si>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</si>
  <si>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</si>
  <si>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</si>
  <si>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</si>
  <si>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M - Práce a dodávky M</t>
  </si>
  <si>
    <t xml:space="preserve">    23-M - Montáže potrubí</t>
  </si>
  <si>
    <t>HZS - Hodinové zúčtovací sazby</t>
  </si>
  <si>
    <t>VRN - Vedlejší rozpočtové náklady</t>
  </si>
  <si>
    <t xml:space="preserve">    VRN7 - Provozní vlivy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</si>
  <si>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</si>
  <si>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</si>
  <si>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</si>
  <si>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</si>
  <si>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</si>
  <si>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</si>
  <si>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</si>
  <si>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</si>
  <si>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</si>
  <si>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</si>
  <si>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</si>
  <si>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</si>
  <si>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</si>
  <si>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</si>
  <si>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</si>
  <si>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</si>
  <si>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</si>
  <si>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2</t>
  </si>
  <si>
    <t>Zakládání</t>
  </si>
  <si>
    <t>K</t>
  </si>
  <si>
    <t>273321511</t>
  </si>
  <si>
    <t>Základy z betonu železového (bez výztuže) desky z betonu bez zvýšených nároků na prostředí tř. C 25/30</t>
  </si>
  <si>
    <t>m3</t>
  </si>
  <si>
    <t>CS ÚRS 2017 02</t>
  </si>
  <si>
    <t>4</t>
  </si>
  <si>
    <t>-1111086271</t>
  </si>
  <si>
    <t>PSC</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</si>
  <si>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</si>
  <si>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279351211</t>
  </si>
  <si>
    <t>Bednění základových zdí rovné oboustranné za každou stranu ztracené (neodbedněné)</t>
  </si>
  <si>
    <t>m2</t>
  </si>
  <si>
    <t>-1593659999</t>
  </si>
  <si>
    <t xml:space="preserve">Poznámka k souboru cen:_x000d_
1. Ceny jsou určeny pro bednění svislé nebo šikmé (odkloněné), půdorysně přímé nebo zalomené ve volném prostranství, ve volných nebo zapažených jamách a rýhách. 2. Kruhové nebo obloukové bednění poloměru do 1 m se oceňuje individuálně. </t>
  </si>
  <si>
    <t>3</t>
  </si>
  <si>
    <t>M</t>
  </si>
  <si>
    <t>313166810</t>
  </si>
  <si>
    <t>síť výztužná svařovaná, 100 x 100 mm, D 8 mm, 5 x 2,15 m</t>
  </si>
  <si>
    <t>kus</t>
  </si>
  <si>
    <t>8</t>
  </si>
  <si>
    <t>-1012676239</t>
  </si>
  <si>
    <t>Svislé a kompletní konstrukce</t>
  </si>
  <si>
    <t>317941123</t>
  </si>
  <si>
    <t>Osazování ocelových válcovaných nosníků na zdivu I nebo IE nebo U nebo UE nebo L č. 14 až 22 nebo výšky do 220 mm</t>
  </si>
  <si>
    <t>t</t>
  </si>
  <si>
    <t>-567101877</t>
  </si>
  <si>
    <t xml:space="preserve">Poznámka k souboru cen:_x000d_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</si>
  <si>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243</t>
  </si>
  <si>
    <t>130107220</t>
  </si>
  <si>
    <t>ocel profilová IPN, v jakosti 11 375, h=200 mm</t>
  </si>
  <si>
    <t>-872380511</t>
  </si>
  <si>
    <t>6</t>
  </si>
  <si>
    <t>154851110</t>
  </si>
  <si>
    <t xml:space="preserve">profil trapézový  352/207/1035 pozink tl.plechu 0,8 mm</t>
  </si>
  <si>
    <t>-1833081581</t>
  </si>
  <si>
    <t>Úpravy povrchů, podlahy a osazování výplní</t>
  </si>
  <si>
    <t>7</t>
  </si>
  <si>
    <t>612135101</t>
  </si>
  <si>
    <t>Hrubá výplň rýh maltou jakékoli šířky rýhy ve stěnách</t>
  </si>
  <si>
    <t>-453140475</t>
  </si>
  <si>
    <t xml:space="preserve">Poznámka k souboru cen:_x000d_
1. V cenách nejsou započteny náklady na omítku rýh, tyto se ocení příšlušnými cenami tohoto katalogu. </t>
  </si>
  <si>
    <t>612325101</t>
  </si>
  <si>
    <t>Vápenocementová nebo vápenná omítka rýh hrubá ve stěnách, šířky rýhy do 150 mm</t>
  </si>
  <si>
    <t>CS ÚRS 2016 02</t>
  </si>
  <si>
    <t>1280838364</t>
  </si>
  <si>
    <t>9</t>
  </si>
  <si>
    <t>612325412</t>
  </si>
  <si>
    <t>Oprava vápenocementové nebo vápenné omítky vnitřních ploch hladké, tloušťky do 20 mm stěn, v rozsahu opravované plochy přes 10 do 30%</t>
  </si>
  <si>
    <t>-1187623897</t>
  </si>
  <si>
    <t xml:space="preserve">Poznámka k souboru cen:_x000d_
1. Pro ocenění opravy omítek plochy do 1 m2 se použijí ceny souboru cen 61. 32-52.. Vápenocementová nebo vápenná omítka jednotlivých malých ploch. </t>
  </si>
  <si>
    <t>Ostatní konstrukce a práce, bourání</t>
  </si>
  <si>
    <t>10</t>
  </si>
  <si>
    <t>952902121</t>
  </si>
  <si>
    <t>Čištění budov při provádění oprav a udržovacích prací podlah drsných nebo chodníků zametením</t>
  </si>
  <si>
    <t>-18566617</t>
  </si>
  <si>
    <t xml:space="preserve">Poznámka k souboru cen:_x000d_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</si>
  <si>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11</t>
  </si>
  <si>
    <t>974031133</t>
  </si>
  <si>
    <t>Vysekání rýh ve zdivu cihelném na maltu vápennou nebo vápenocementovou do hl. 50 mm a šířky do 100 mm</t>
  </si>
  <si>
    <t>m</t>
  </si>
  <si>
    <t>1039455191</t>
  </si>
  <si>
    <t>12</t>
  </si>
  <si>
    <t>974031134</t>
  </si>
  <si>
    <t>Vysekání rýh ve zdivu cihelném na maltu vápennou nebo vápenocementovou do hl. 50 mm a šířky do 150 mm</t>
  </si>
  <si>
    <t>937582399</t>
  </si>
  <si>
    <t>997</t>
  </si>
  <si>
    <t>Přesun sutě</t>
  </si>
  <si>
    <t>238</t>
  </si>
  <si>
    <t>997013216</t>
  </si>
  <si>
    <t>Vnitrostaveništní doprava suti a vybouraných hmot vodorovně do 50 m svisle ručně (nošením po schodech) pro budovy a haly výšky přes 18 do 21 m</t>
  </si>
  <si>
    <t>1306084459</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</si>
  <si>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</si>
  <si>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239</t>
  </si>
  <si>
    <t>997013501</t>
  </si>
  <si>
    <t>Odvoz suti a vybouraných hmot na skládku nebo meziskládku se složením, na vzdálenost do 1 km</t>
  </si>
  <si>
    <t>-1614604930</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</si>
  <si>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</si>
  <si>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240</t>
  </si>
  <si>
    <t>997013509</t>
  </si>
  <si>
    <t>Odvoz suti a vybouraných hmot na skládku nebo meziskládku se složením, na vzdálenost Příplatek k ceně za každý další i započatý 1 km přes 1 km</t>
  </si>
  <si>
    <t>-859267525</t>
  </si>
  <si>
    <t>VV</t>
  </si>
  <si>
    <t>19,667*19 'Přepočtené koeficientem množství</t>
  </si>
  <si>
    <t>241</t>
  </si>
  <si>
    <t>997013831</t>
  </si>
  <si>
    <t>Poplatek za uložení stavebního odpadu na skládce (skládkovné) směsného</t>
  </si>
  <si>
    <t>1905555531</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</si>
  <si>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</si>
  <si>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</si>
  <si>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</si>
  <si>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13</t>
  </si>
  <si>
    <t>998011003</t>
  </si>
  <si>
    <t>Přesun hmot pro budovy občanské výstavby, bydlení, výrobu a služby s nosnou svislou konstrukcí zděnou z cihel, tvárnic nebo kamene vodorovná dopravní vzdálenost do 100 m pro budovy výšky přes 12 do 24 m</t>
  </si>
  <si>
    <t>717306229</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</si>
  <si>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</si>
  <si>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</si>
  <si>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</si>
  <si>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</si>
  <si>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</si>
  <si>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14</t>
  </si>
  <si>
    <t>713111111</t>
  </si>
  <si>
    <t>Montáž tepelné izolace stropů rohožemi, pásy, dílci, deskami, bloky (izolační materiál ve specifikaci) vrchem bez překrytí lepenkou kladenými volně</t>
  </si>
  <si>
    <t>16</t>
  </si>
  <si>
    <t>65460216</t>
  </si>
  <si>
    <t>713131151</t>
  </si>
  <si>
    <t>Montáž tepelné izolace stěn rohožemi, pásy, deskami, dílci, bloky (izolační materiál ve specifikaci) vložením jednovrstvě</t>
  </si>
  <si>
    <t>-1921477700</t>
  </si>
  <si>
    <t xml:space="preserve">Poznámka k souboru cen:_x000d_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</si>
  <si>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631481540</t>
  </si>
  <si>
    <t>deska izolační minerální pro suchou výstavbu univerzální λ-0.035 600x1200 mm tl. 100 mm</t>
  </si>
  <si>
    <t>32</t>
  </si>
  <si>
    <t>-753421588</t>
  </si>
  <si>
    <t>17</t>
  </si>
  <si>
    <t>713463121</t>
  </si>
  <si>
    <t>Montáž izolace tepelné potrubí a ohybů tvarovkami nebo deskami potrubními pouzdry bez povrchové úpravy (izolační materiál ve specifikaci) uchycenými sponami potrubí jednovrstvá</t>
  </si>
  <si>
    <t>-400273516</t>
  </si>
  <si>
    <t xml:space="preserve">Poznámka k souboru cen:_x000d_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</si>
  <si>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139</t>
  </si>
  <si>
    <t>22+18+13+13</t>
  </si>
  <si>
    <t>Součet</t>
  </si>
  <si>
    <t>18</t>
  </si>
  <si>
    <t>631545700</t>
  </si>
  <si>
    <t>pouzdro izolační potrubní s jednostrannou Al fólií max. 250/100 °C 22/40 mm</t>
  </si>
  <si>
    <t>1959074588</t>
  </si>
  <si>
    <t>31+13</t>
  </si>
  <si>
    <t>19</t>
  </si>
  <si>
    <t>631545710</t>
  </si>
  <si>
    <t>pouzdro izolační potrubní s jednostrannou Al fólií max. 250/100 °C 28/40 mm</t>
  </si>
  <si>
    <t>1743409056</t>
  </si>
  <si>
    <t>20</t>
  </si>
  <si>
    <t>631545720</t>
  </si>
  <si>
    <t>pouzdro izolační potrubní s jednostrannou Al fólií max. 250/100 °C 35/40 mm</t>
  </si>
  <si>
    <t>1686843239</t>
  </si>
  <si>
    <t>631545730</t>
  </si>
  <si>
    <t>pouzdro izolační potrubní s jednostrannou Al fólií max. 250/100 °C 42/40 mm</t>
  </si>
  <si>
    <t>-2026627509</t>
  </si>
  <si>
    <t>22</t>
  </si>
  <si>
    <t>631545750</t>
  </si>
  <si>
    <t>pouzdro izolační potrubní s jednostrannou Al fólií max. 250/100 °C 60/40 mm</t>
  </si>
  <si>
    <t>-2065072097</t>
  </si>
  <si>
    <t>721</t>
  </si>
  <si>
    <t>Zdravotechnika - vnitřní kanalizace</t>
  </si>
  <si>
    <t>23</t>
  </si>
  <si>
    <t>721140802</t>
  </si>
  <si>
    <t>Demontáž potrubí z litinových trub odpadních nebo dešťových do DN 100</t>
  </si>
  <si>
    <t>1431381914</t>
  </si>
  <si>
    <t>24</t>
  </si>
  <si>
    <t>721140913</t>
  </si>
  <si>
    <t>Opravy odpadního potrubí litinového propojení dosavadního potrubí DN 75</t>
  </si>
  <si>
    <t>-398421884</t>
  </si>
  <si>
    <t>25</t>
  </si>
  <si>
    <t>721140915</t>
  </si>
  <si>
    <t>Opravy odpadního potrubí litinového propojení dosavadního potrubí DN 100</t>
  </si>
  <si>
    <t>1713080550</t>
  </si>
  <si>
    <t>26</t>
  </si>
  <si>
    <t>721140923</t>
  </si>
  <si>
    <t>Opravy odpadního potrubí litinového krácení trub DN 75</t>
  </si>
  <si>
    <t>684628074</t>
  </si>
  <si>
    <t>27</t>
  </si>
  <si>
    <t>721140925</t>
  </si>
  <si>
    <t>Opravy odpadního potrubí litinového krácení trub DN 100</t>
  </si>
  <si>
    <t>1783563240</t>
  </si>
  <si>
    <t>28</t>
  </si>
  <si>
    <t>721171803</t>
  </si>
  <si>
    <t>Demontáž potrubí z novodurových trub odpadních nebo připojovacích do D 75</t>
  </si>
  <si>
    <t>82385718</t>
  </si>
  <si>
    <t xml:space="preserve">Poznámka k souboru cen:_x000d_
1. Demontáž plstěných pásů se oceňuje cenami souboru cen 722 18-18 Demontáž plstěných pásů z trub, části B 02. </t>
  </si>
  <si>
    <t>29</t>
  </si>
  <si>
    <t>721174025</t>
  </si>
  <si>
    <t>Potrubí z plastových trub polypropylenové odpadní (svislé) DN 100</t>
  </si>
  <si>
    <t>1569274919</t>
  </si>
  <si>
    <t xml:space="preserve">Poznámka k souboru cen:_x000d_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</si>
  <si>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30</t>
  </si>
  <si>
    <t>721174042</t>
  </si>
  <si>
    <t>Potrubí z plastových trub polypropylenové připojovací DN 40</t>
  </si>
  <si>
    <t>-2051913303</t>
  </si>
  <si>
    <t>31</t>
  </si>
  <si>
    <t>721174043</t>
  </si>
  <si>
    <t>Potrubí z plastových trub polypropylenové připojovací DN 50</t>
  </si>
  <si>
    <t>-788313947</t>
  </si>
  <si>
    <t>721174045</t>
  </si>
  <si>
    <t>Potrubí z plastových trub polypropylenové připojovací DN 100</t>
  </si>
  <si>
    <t>913163441</t>
  </si>
  <si>
    <t>33</t>
  </si>
  <si>
    <t>721194104</t>
  </si>
  <si>
    <t>Vyměření přípojek na potrubí vyvedení a upevnění odpadních výpustek DN 40</t>
  </si>
  <si>
    <t>2050819128</t>
  </si>
  <si>
    <t xml:space="preserve">Poznámka k souboru cen:_x000d_
1. Cenami lze oceňovat i vyvedení a upevnění odpadních výpustek ke strojům a zařízením. 2. Potrubí odpadních výpustek se oceňují cenami souboru cen 721 17- . . Potrubí z plastových trub, části A 01. </t>
  </si>
  <si>
    <t>34</t>
  </si>
  <si>
    <t>721194105</t>
  </si>
  <si>
    <t>Vyměření přípojek na potrubí vyvedení a upevnění odpadních výpustek DN 50</t>
  </si>
  <si>
    <t>-1653390083</t>
  </si>
  <si>
    <t>35</t>
  </si>
  <si>
    <t>721194109</t>
  </si>
  <si>
    <t>Vyměření přípojek na potrubí vyvedení a upevnění odpadních výpustek DN 100</t>
  </si>
  <si>
    <t>152007552</t>
  </si>
  <si>
    <t>36</t>
  </si>
  <si>
    <t>721211401</t>
  </si>
  <si>
    <t xml:space="preserve">Podlahové vpusti s vodorovným odtokem DN 40/50 </t>
  </si>
  <si>
    <t>-1812692101</t>
  </si>
  <si>
    <t>37</t>
  </si>
  <si>
    <t>721273153</t>
  </si>
  <si>
    <t xml:space="preserve">Ventilační hlavice z polypropylenu (PP) DN 110 </t>
  </si>
  <si>
    <t>-1832139624</t>
  </si>
  <si>
    <t>38</t>
  </si>
  <si>
    <t>721290111</t>
  </si>
  <si>
    <t>Zkouška těsnosti kanalizace v objektech vodou do DN 125</t>
  </si>
  <si>
    <t>608437537</t>
  </si>
  <si>
    <t xml:space="preserve">Poznámka k souboru cen:_x000d_
1. V ceně -0123 není započteno dodání média; jeho dodávka se oceňuje ve specifikaci. </t>
  </si>
  <si>
    <t>39</t>
  </si>
  <si>
    <t>721290123</t>
  </si>
  <si>
    <t>Zkouška těsnosti kanalizace v objektech kouřem do DN 300</t>
  </si>
  <si>
    <t>-1358569312</t>
  </si>
  <si>
    <t>40</t>
  </si>
  <si>
    <t>998721103</t>
  </si>
  <si>
    <t>Přesun hmot pro vnitřní kanalizace stanovený z hmotnosti přesunovaného materiálu vodorovná dopravní vzdálenost do 50 m v objektech výšky přes 12 do 24 m</t>
  </si>
  <si>
    <t>-1670340509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</si>
  <si>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</si>
  <si>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</si>
  <si>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</si>
  <si>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41</t>
  </si>
  <si>
    <t>722130801</t>
  </si>
  <si>
    <t>Demontáž potrubí z ocelových trubek pozinkovaných závitových do DN 25</t>
  </si>
  <si>
    <t>1716471434</t>
  </si>
  <si>
    <t>42</t>
  </si>
  <si>
    <t>722130802</t>
  </si>
  <si>
    <t>Demontáž potrubí z ocelových trubek pozinkovaných závitových přes 25 do DN 40</t>
  </si>
  <si>
    <t>-354520290</t>
  </si>
  <si>
    <t>43</t>
  </si>
  <si>
    <t>722130901</t>
  </si>
  <si>
    <t>Opravy vodovodního potrubí z ocelových trubek pozinkovaných závitových zazátkování vývodu</t>
  </si>
  <si>
    <t>-1855972065</t>
  </si>
  <si>
    <t xml:space="preserve">Poznámka k souboru cen:_x000d_
1. Množství zpětné montáže závitového potrubí (ceny -1921 až -1929) se určí podle ustanovení kapitol 351 a 352 Všeobecných podmínek části A 02. 2. Ceny položek -0991 až -0996, -1942 až -1969 platí i pro opravy vodovodního potrubí z plastových trub. </t>
  </si>
  <si>
    <t>44</t>
  </si>
  <si>
    <t>722131935</t>
  </si>
  <si>
    <t>Opravy vodovodního potrubí z ocelových trubek pozinkovaných závitových propojení dosavadního potrubí DN 40</t>
  </si>
  <si>
    <t>-70161382</t>
  </si>
  <si>
    <t>45</t>
  </si>
  <si>
    <t>722174002</t>
  </si>
  <si>
    <t>Potrubí z plastových trubek z polypropylenu (PPR) svařovaných polyfuzně PN 16 (SDR 7,4) D 20 x 2,8</t>
  </si>
  <si>
    <t>2012117489</t>
  </si>
  <si>
    <t xml:space="preserve">Poznámka k souboru cen:_x000d_
1. V cenách -4001 až -4088 jsou započteny náklady na montáž a dodávku potrubí a tvarovek. </t>
  </si>
  <si>
    <t>46</t>
  </si>
  <si>
    <t>1782772562</t>
  </si>
  <si>
    <t>47</t>
  </si>
  <si>
    <t>722174003</t>
  </si>
  <si>
    <t>Potrubí z plastových trubek z polypropylenu (PPR) svařovaných polyfuzně PN 16 (SDR 7,4) D 25 x 3,5</t>
  </si>
  <si>
    <t>532413531</t>
  </si>
  <si>
    <t>48</t>
  </si>
  <si>
    <t>722174004</t>
  </si>
  <si>
    <t>Potrubí z plastových trubek z polypropylenu (PPR) svařovaných polyfuzně PN 16 (SDR 7,4) D 32 x 4,4</t>
  </si>
  <si>
    <t>-1253181020</t>
  </si>
  <si>
    <t>49</t>
  </si>
  <si>
    <t>722174005</t>
  </si>
  <si>
    <t>Potrubí z plastových trubek z polypropylenu (PPR) svařovaných polyfuzně PN 16 (SDR 7,4) D 40 x 5,5</t>
  </si>
  <si>
    <t>2145901147</t>
  </si>
  <si>
    <t>50</t>
  </si>
  <si>
    <t>722174006</t>
  </si>
  <si>
    <t>Potrubí z plastových trubek z polypropylenu (PPR) svařovaných polyfuzně PN 16 (SDR 7,4) D 50 x 6,9</t>
  </si>
  <si>
    <t>852835479</t>
  </si>
  <si>
    <t>51</t>
  </si>
  <si>
    <t>722174022</t>
  </si>
  <si>
    <t>Potrubí z plastových trubek z polypropylenu (PPR) svařovaných polyfuzně PN 20 (SDR 6) D 20 x 3,4</t>
  </si>
  <si>
    <t>887815058</t>
  </si>
  <si>
    <t>52</t>
  </si>
  <si>
    <t>722174024</t>
  </si>
  <si>
    <t>Potrubí z plastových trubek z polypropylenu (PPR) svařovaných polyfuzně PN 20 (SDR 6) D 32 x 5,4</t>
  </si>
  <si>
    <t>1869370867</t>
  </si>
  <si>
    <t>53</t>
  </si>
  <si>
    <t>722174026</t>
  </si>
  <si>
    <t>Potrubí z plastových trubek z polypropylenu (PPR) svařovaných polyfuzně PN 20 (SDR 6) D 50 x 8,4</t>
  </si>
  <si>
    <t>-12395951</t>
  </si>
  <si>
    <t>54</t>
  </si>
  <si>
    <t>722181211</t>
  </si>
  <si>
    <t>Ochrana potrubí tepelně izolačními trubicemi z pěnového polyetylenu PE přilepenými v příčných a podélných spojích, tloušťky izolace do 6 mm, vnitřního průměru izolace DN do 22 mm</t>
  </si>
  <si>
    <t>2113041850</t>
  </si>
  <si>
    <t xml:space="preserve">Poznámka k souboru cen:_x000d_
1. V cenách -1211 až -1255 jsou započteny i náklady na dodání tepelně izolačních trubic. </t>
  </si>
  <si>
    <t>55</t>
  </si>
  <si>
    <t>722181231</t>
  </si>
  <si>
    <t>Ochrana potrubí tepelně izolačními trubicemi z pěnového polyetylenu PE přilepenými v příčných a podélných spojích, tloušťky izolace přes 10 do 15 mm, vnitřního průměru izolace DN do 22 mm</t>
  </si>
  <si>
    <t>1496379659</t>
  </si>
  <si>
    <t>56</t>
  </si>
  <si>
    <t>722181232</t>
  </si>
  <si>
    <t>Ochrana potrubí tepelně izolačními trubicemi z pěnového polyetylenu PE přilepenými v příčných a podélných spojích, tloušťky izolace přes 10 do 15 mm, vnitřního průměru izolace DN přes 22 do 42 mm</t>
  </si>
  <si>
    <t>-764363849</t>
  </si>
  <si>
    <t>57</t>
  </si>
  <si>
    <t>722181251</t>
  </si>
  <si>
    <t>Ochrana potrubí tepelně izolačními trubicemi z pěnového polyetylenu PE přilepenými v příčných a podélných spojích, tloušťky izolace přes 20 do 25 mm, vnitřního průměru izolace DN do 22 mm</t>
  </si>
  <si>
    <t>2025257491</t>
  </si>
  <si>
    <t>58</t>
  </si>
  <si>
    <t>722181252</t>
  </si>
  <si>
    <t>Ochrana potrubí tepelně izolačními trubicemi z pěnového polyetylenu PE přilepenými v příčných a podélných spojích, tloušťky izolace přes 20 do 25 mm, vnitřního průměru izolace DN přes 22 do 42 mm</t>
  </si>
  <si>
    <t>-310727848</t>
  </si>
  <si>
    <t>59</t>
  </si>
  <si>
    <t>722190401</t>
  </si>
  <si>
    <t>Zřízení přípojek na potrubí vyvedení a upevnění výpustek do DN 25</t>
  </si>
  <si>
    <t>1950401915</t>
  </si>
  <si>
    <t xml:space="preserve">Poznámka k souboru cen:_x000d_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</si>
  <si>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60</t>
  </si>
  <si>
    <t>722220111</t>
  </si>
  <si>
    <t>Armatury s jedním závitem nástěnky pro výtokový ventil G 1/2</t>
  </si>
  <si>
    <t>1472866948</t>
  </si>
  <si>
    <t xml:space="preserve">Poznámka k souboru cen:_x000d_
1. Cenami -9101 až -9106 nelze oceňovat montáž nástěnek. 2. V cenách –0111 až -0122 je započteno i vyvedení a upevnění výpustek. </t>
  </si>
  <si>
    <t>61</t>
  </si>
  <si>
    <t>722220121</t>
  </si>
  <si>
    <t>Armatury s jedním závitem nástěnky pro baterii G 1/2</t>
  </si>
  <si>
    <t>pár</t>
  </si>
  <si>
    <t>-347185122</t>
  </si>
  <si>
    <t>62</t>
  </si>
  <si>
    <t>722232043</t>
  </si>
  <si>
    <t>Armatury se dvěma závity kulové kohouty PN 42 do 185 st.C přímé vnitřní závit G 1/2</t>
  </si>
  <si>
    <t>-882002378</t>
  </si>
  <si>
    <t>63</t>
  </si>
  <si>
    <t>722232045</t>
  </si>
  <si>
    <t>Armatury se dvěma závity kulové kohouty PN 42 do 185 st.C přímé vnitřní závit G 1</t>
  </si>
  <si>
    <t>76240402</t>
  </si>
  <si>
    <t>64</t>
  </si>
  <si>
    <t>722232063</t>
  </si>
  <si>
    <t>Armatury se dvěma závity kulové kohouty PN 42 do 185 st.C přímé vnitřní závit s vypouštěním G 1</t>
  </si>
  <si>
    <t>-1736197593</t>
  </si>
  <si>
    <t>65</t>
  </si>
  <si>
    <t>722232065</t>
  </si>
  <si>
    <t>Armatury se dvěma závity kulové kohouty PN 42 do 185 st.C přímé vnitřní závit s vypouštěním G 6/4</t>
  </si>
  <si>
    <t>743720445</t>
  </si>
  <si>
    <t>66</t>
  </si>
  <si>
    <t>722239103</t>
  </si>
  <si>
    <t>Armatury se dvěma závity montáž vodovodních armatur se dvěma závity ostatních typů G 1</t>
  </si>
  <si>
    <t>-868856866</t>
  </si>
  <si>
    <t>67</t>
  </si>
  <si>
    <t>551142803</t>
  </si>
  <si>
    <t>klapka zpětná závitová mosazná G 1"</t>
  </si>
  <si>
    <t>1911509404</t>
  </si>
  <si>
    <t>68</t>
  </si>
  <si>
    <t>722262221</t>
  </si>
  <si>
    <t>Vodoměry pro vodu do 40 st.C závitové horizontální jednovtokové suchoběžné G 1/2 x 80 mm Qn 1,5</t>
  </si>
  <si>
    <t>603307159</t>
  </si>
  <si>
    <t xml:space="preserve">Poznámka k souboru cen:_x000d_
1. Cenami nelze oceňovat montáže vodoměrů při zřizování vodovodních přípojek; tyto práce se oceňují cenami souboru cen 722 26- . 9 Oprava vodoměrů, části C 02. </t>
  </si>
  <si>
    <t>69</t>
  </si>
  <si>
    <t>722263201</t>
  </si>
  <si>
    <t>Vodoměry pro vodu do 100 st.C závitové horizontální jednovtokové suchoběžné G 1/2 x 80 mm Qn 1,5</t>
  </si>
  <si>
    <t>-965412585</t>
  </si>
  <si>
    <t>70</t>
  </si>
  <si>
    <t>722290226</t>
  </si>
  <si>
    <t>Zkoušky, proplach a desinfekce vodovodního potrubí zkoušky těsnosti vodovodního potrubí závitového do DN 50</t>
  </si>
  <si>
    <t>-1528613206</t>
  </si>
  <si>
    <t xml:space="preserve">Poznámka k souboru cen:_x000d_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</si>
  <si>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71</t>
  </si>
  <si>
    <t>722290234</t>
  </si>
  <si>
    <t>Zkoušky, proplach a desinfekce vodovodního potrubí proplach a desinfekce vodovodního potrubí do DN 80</t>
  </si>
  <si>
    <t>1199116181</t>
  </si>
  <si>
    <t>72</t>
  </si>
  <si>
    <t>998722103</t>
  </si>
  <si>
    <t>Přesun hmot pro vnitřní vodovod stanovený z hmotnosti přesunovaného materiálu vodorovná dopravní vzdálenost do 50 m v objektech výšky přes 12 do 24 m</t>
  </si>
  <si>
    <t>-2032548442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</si>
  <si>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</si>
  <si>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723</t>
  </si>
  <si>
    <t>Zdravotechnika - vnitřní plynovod</t>
  </si>
  <si>
    <t>73</t>
  </si>
  <si>
    <t>723111202</t>
  </si>
  <si>
    <t>Potrubí z ocelových trubek závitových černých spojovaných svařováním, bezešvých běžných DN 15</t>
  </si>
  <si>
    <t>-1948849083</t>
  </si>
  <si>
    <t>74</t>
  </si>
  <si>
    <t>723111203</t>
  </si>
  <si>
    <t>Potrubí z ocelových trubek závitových černých spojovaných svařováním, bezešvých běžných DN 20</t>
  </si>
  <si>
    <t>1006582538</t>
  </si>
  <si>
    <t>75</t>
  </si>
  <si>
    <t>723111206</t>
  </si>
  <si>
    <t>Potrubí z ocelových trubek závitových černých spojovaných svařováním, bezešvých běžných DN 40</t>
  </si>
  <si>
    <t>145581218</t>
  </si>
  <si>
    <t>76</t>
  </si>
  <si>
    <t>723120804</t>
  </si>
  <si>
    <t>Demontáž potrubí svařovaného z ocelových trubek závitových do DN 25</t>
  </si>
  <si>
    <t>310348449</t>
  </si>
  <si>
    <t>77</t>
  </si>
  <si>
    <t>723150366</t>
  </si>
  <si>
    <t>Potrubí z ocelových trubek hladkých chráničky D 44,5/2,6</t>
  </si>
  <si>
    <t>-291911855</t>
  </si>
  <si>
    <t>78</t>
  </si>
  <si>
    <t>723150371</t>
  </si>
  <si>
    <t>Potrubí z ocelových trubek hladkých chráničky D 108/4</t>
  </si>
  <si>
    <t>26753518</t>
  </si>
  <si>
    <t>79</t>
  </si>
  <si>
    <t>723160204</t>
  </si>
  <si>
    <t>Přípojky k plynoměrům spojované na závit bez ochozu G 1</t>
  </si>
  <si>
    <t>soubor</t>
  </si>
  <si>
    <t>-329499917</t>
  </si>
  <si>
    <t>80</t>
  </si>
  <si>
    <t>723160205</t>
  </si>
  <si>
    <t>Přípojky k plynoměrům spojované na závit bez ochozu G 5/4</t>
  </si>
  <si>
    <t>1731198693</t>
  </si>
  <si>
    <t xml:space="preserve">Poznámka k souboru cen:_x000d_
1. V cenách -0204 až -0315 je započten potřebný počet uzavíracích armatur, tvarovek, upevňovacího a těsnicího materiálu. </t>
  </si>
  <si>
    <t>81</t>
  </si>
  <si>
    <t>723160334</t>
  </si>
  <si>
    <t>Přípojky k plynoměrům rozpěrky přípojek G 1</t>
  </si>
  <si>
    <t>332208180</t>
  </si>
  <si>
    <t>82</t>
  </si>
  <si>
    <t>723160335</t>
  </si>
  <si>
    <t>Přípojky k plynoměrům rozpěrky přípojek G 5/4</t>
  </si>
  <si>
    <t>1673367302</t>
  </si>
  <si>
    <t>83</t>
  </si>
  <si>
    <t>723160804</t>
  </si>
  <si>
    <t>Demontáž přípojek k plynoměrům spojovaných na závit bez ochozu G 1</t>
  </si>
  <si>
    <t>1324178390</t>
  </si>
  <si>
    <t>84</t>
  </si>
  <si>
    <t>723160831</t>
  </si>
  <si>
    <t>Demontáž přípojek k plynoměrům rozpěrek G 1</t>
  </si>
  <si>
    <t>-1077525188</t>
  </si>
  <si>
    <t>85</t>
  </si>
  <si>
    <t>723190105</t>
  </si>
  <si>
    <t>Přípojky plynovodní ke spotřebičům z hadic nerezových vnitřní závit G 1/2 FF, délky 100 cm</t>
  </si>
  <si>
    <t>-1123629372</t>
  </si>
  <si>
    <t>86</t>
  </si>
  <si>
    <t>723190205</t>
  </si>
  <si>
    <t>Přípojky plynovodní ke strojům a zařízením z trubek ocelových závitových černých spojovaných na závit, bezešvých, běžných DN 32</t>
  </si>
  <si>
    <t>-900847335</t>
  </si>
  <si>
    <t>87</t>
  </si>
  <si>
    <t>723190251</t>
  </si>
  <si>
    <t>Přípojky plynovodní ke strojům a zařízením z trubek vyvedení a upevnění plynovodních výpustek na potrubí DN 15</t>
  </si>
  <si>
    <t>62533602</t>
  </si>
  <si>
    <t>88</t>
  </si>
  <si>
    <t>723231162</t>
  </si>
  <si>
    <t>Armatury se dvěma závity kohouty kulové PN 42 do 185 st.C plnoprůtokové vnitřní závit těžká řada G 1/2</t>
  </si>
  <si>
    <t>-1786811271</t>
  </si>
  <si>
    <t>89</t>
  </si>
  <si>
    <t>723231164</t>
  </si>
  <si>
    <t>Armatury se dvěma závity kohouty kulové PN 42 do 185 st.C plnoprůtokové vnitřní závit těžká řada G 1</t>
  </si>
  <si>
    <t>1726826379</t>
  </si>
  <si>
    <t>90</t>
  </si>
  <si>
    <t>723231165</t>
  </si>
  <si>
    <t>Armatury se dvěma závity kohouty kulové PN 42 do 185 st.C plnoprůtokové vnitřní závit těžká řada G 1 1/4</t>
  </si>
  <si>
    <t>-1151122766</t>
  </si>
  <si>
    <t>91</t>
  </si>
  <si>
    <t>723260801</t>
  </si>
  <si>
    <t xml:space="preserve">Demontáž plynoměrů maximální průtok Q (m3/hod) do 16 m3/h </t>
  </si>
  <si>
    <t>-478005142</t>
  </si>
  <si>
    <t>92</t>
  </si>
  <si>
    <t>723261912</t>
  </si>
  <si>
    <t xml:space="preserve">Montáž plynoměrů při rekonstrukci plynoinstalací s odvzdušněním a odzkoušením maximální průtok Q (m3/h) 6 m3/h </t>
  </si>
  <si>
    <t>1726481957</t>
  </si>
  <si>
    <t>93</t>
  </si>
  <si>
    <t>998723103</t>
  </si>
  <si>
    <t>Přesun hmot pro vnitřní plynovod stanovený z hmotnosti přesunovaného materiálu vodorovná dopravní vzdálenost do 50 m v objektech výšky přes 12 do 24 m</t>
  </si>
  <si>
    <t>13638528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</si>
  <si>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</si>
  <si>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725</t>
  </si>
  <si>
    <t>Zdravotechnika - zařizovací předměty</t>
  </si>
  <si>
    <t>94</t>
  </si>
  <si>
    <t>725110814</t>
  </si>
  <si>
    <t>Demontáž klozetů odsávacích nebo kombinačních</t>
  </si>
  <si>
    <t>-857877551</t>
  </si>
  <si>
    <t>95</t>
  </si>
  <si>
    <t>725112171</t>
  </si>
  <si>
    <t>Zařízení záchodů kombi klozety s hlubokým splachováním odpad vodorovný</t>
  </si>
  <si>
    <t>1338509866</t>
  </si>
  <si>
    <t xml:space="preserve">Poznámka k souboru cen:_x000d_
1. V cenách -1351, -1361, -3124 není započten napájecí zdroj. 2. V cenách jsou započtená klozetová sedátka. </t>
  </si>
  <si>
    <t>96</t>
  </si>
  <si>
    <t>725112182</t>
  </si>
  <si>
    <t>Zařízení záchodů kombi klozety s úspornou armaturou odpad svislý</t>
  </si>
  <si>
    <t>-1653665388</t>
  </si>
  <si>
    <t>97</t>
  </si>
  <si>
    <t>725210821</t>
  </si>
  <si>
    <t>Demontáž umyvadel bez výtokových armatur umyvadel</t>
  </si>
  <si>
    <t>353617795</t>
  </si>
  <si>
    <t>98</t>
  </si>
  <si>
    <t>725211602</t>
  </si>
  <si>
    <t>Umyvadla keramická bez výtokových armatur se zápachovou uzávěrkou připevněná na stěnu šrouby bílá bez sloupu nebo krytu na sifon 550 mm</t>
  </si>
  <si>
    <t>-1263178693</t>
  </si>
  <si>
    <t xml:space="preserve">Poznámka k souboru cen:_x000d_
1. V cenách -2101 a -2102 je započteno i dodání zápachové uzávěrky. 2. V cenách –4112-14, -4141-43, -4151-56, -4161-63, -4211, 21, 31, není započten napájecí zdroj 3. V cenách -1651, -1656 a -1661, -1666 není započteno dodání skříňky. </t>
  </si>
  <si>
    <t>99</t>
  </si>
  <si>
    <t>725220841</t>
  </si>
  <si>
    <t>Demontáž van ocelových rohových</t>
  </si>
  <si>
    <t>-975452569</t>
  </si>
  <si>
    <t>100</t>
  </si>
  <si>
    <t>725224136</t>
  </si>
  <si>
    <t>Vany bez výtokových armatur ocelové smaltované se zápachovou uzávěrkou dl. 1500 mm</t>
  </si>
  <si>
    <t>1994524727</t>
  </si>
  <si>
    <t xml:space="preserve">Poznámka k souboru cen:_x000d_
1. V cenách -9102 až -9105 je započteno i dodání zápachové uzávěrky. 2. V cenách -9102 až -9105 není započteno dodání vany. </t>
  </si>
  <si>
    <t>101</t>
  </si>
  <si>
    <t>725320822</t>
  </si>
  <si>
    <t>Demontáž dřezů dvojitých bez výtokových armatur vestavěných v kuchyňských sestavách</t>
  </si>
  <si>
    <t>-211984253</t>
  </si>
  <si>
    <t>102</t>
  </si>
  <si>
    <t>725820801</t>
  </si>
  <si>
    <t>Demontáž baterií nástěnných do G 3/4</t>
  </si>
  <si>
    <t>-1376998011</t>
  </si>
  <si>
    <t>103</t>
  </si>
  <si>
    <t>725821326</t>
  </si>
  <si>
    <t>Baterie dřezové stojánkové pákové s otáčivým ústím a délkou ramínka 265 mm</t>
  </si>
  <si>
    <t>542796157</t>
  </si>
  <si>
    <t xml:space="preserve">Poznámka k souboru cen:_x000d_
1. V ceně -1422 není započten napájecí zdroj. </t>
  </si>
  <si>
    <t>104</t>
  </si>
  <si>
    <t>725822611</t>
  </si>
  <si>
    <t>Baterie umyvadlové stojánkové pákové bez výpusti</t>
  </si>
  <si>
    <t>302293794</t>
  </si>
  <si>
    <t xml:space="preserve">Poznámka k souboru cen:_x000d_
1. V cenách –2654, 56, -9101-9202 není započten napájecí zdroj. </t>
  </si>
  <si>
    <t>105</t>
  </si>
  <si>
    <t>725831315</t>
  </si>
  <si>
    <t>Baterie vanové nástěnné pákové s automatickým přepínačem a sprchou</t>
  </si>
  <si>
    <t>-1354464173</t>
  </si>
  <si>
    <t>106</t>
  </si>
  <si>
    <t>725861102</t>
  </si>
  <si>
    <t xml:space="preserve">Zápachové uzávěrky zařizovacích předmětů pro umyvadla DN 40 </t>
  </si>
  <si>
    <t>-1047357618</t>
  </si>
  <si>
    <t xml:space="preserve">Poznámka k souboru cen:_x000d_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</si>
  <si>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107</t>
  </si>
  <si>
    <t>725862103</t>
  </si>
  <si>
    <t xml:space="preserve">Zápachové uzávěrky zařizovacích předmětů pro dřezy DN 40/50 </t>
  </si>
  <si>
    <t>-1443157419</t>
  </si>
  <si>
    <t>108</t>
  </si>
  <si>
    <t>725864311</t>
  </si>
  <si>
    <t xml:space="preserve">Zápachové uzávěrky zařizovacích předmětů pro koupací vany s kulovým kloubem na odtoku DN 40/50 </t>
  </si>
  <si>
    <t>-962154249</t>
  </si>
  <si>
    <t>109</t>
  </si>
  <si>
    <t>725865502</t>
  </si>
  <si>
    <t>Zápachové uzávěrky zařizovacích předmětů odpadní soupravy se zápachovou uzávěrkou DN 40 s přívodem vody G 3/4</t>
  </si>
  <si>
    <t>2102532765</t>
  </si>
  <si>
    <t>110</t>
  </si>
  <si>
    <t>725980123</t>
  </si>
  <si>
    <t>Dvířka 30/30</t>
  </si>
  <si>
    <t>-282400019</t>
  </si>
  <si>
    <t>111</t>
  </si>
  <si>
    <t>998725103</t>
  </si>
  <si>
    <t>Přesun hmot pro zařizovací předměty stanovený z hmotnosti přesunovaného materiálu vodorovná dopravní vzdálenost do 50 m v objektech výšky přes 12 do 24 m</t>
  </si>
  <si>
    <t>-114069578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</si>
  <si>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</si>
  <si>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731</t>
  </si>
  <si>
    <t>Ústřední vytápění - kotelny</t>
  </si>
  <si>
    <t>112</t>
  </si>
  <si>
    <t>731244494</t>
  </si>
  <si>
    <t>Kotle ocelové teplovodní plynové závěsné kondenzační montáž kotlů kondenzačních ostatních typů o výkonu přes 28 do 45 kW</t>
  </si>
  <si>
    <t>-1128700966</t>
  </si>
  <si>
    <t xml:space="preserve">Poznámka k souboru cen:_x000d_
1. V cenách -1731 až –1755, -2101 až -2494, -3101 až -3494 a -4101 až -4494 jsou započteny i náklady na: a) napojení kotle na připravené rozvody, b) odzkoušení kotle a poučení provozovatele. 2. V cenách -1731 až –1755, -2101 až -2494, -3101 až -3494 a -4101 až -4494 nejsou započteny náklady, které se oceňují samostatně, a to: a) zřízení rozvodů topné a vratné vody, b) dodávku a montáž odtahového potrubí odvodu spalin, c) případnou dodávku, osazení a připojení zásobníku. </t>
  </si>
  <si>
    <t>113</t>
  </si>
  <si>
    <t>484177051</t>
  </si>
  <si>
    <t>kotel plynový kondenzační závěsný (např. Buderus GB162-45) 9,6-42,5kW</t>
  </si>
  <si>
    <t>1832994779</t>
  </si>
  <si>
    <t>114</t>
  </si>
  <si>
    <t>484177060</t>
  </si>
  <si>
    <t xml:space="preserve">Regulace ekvitermní (např.Logamatic 4121),kaskáda dvou kotlů,dva  topné směšované okruhy,nabíjení ojřívačů TV </t>
  </si>
  <si>
    <t>744911966</t>
  </si>
  <si>
    <t>115</t>
  </si>
  <si>
    <t>484177061</t>
  </si>
  <si>
    <t>Ekvitermní regulace - rozšiřující modul FM 441</t>
  </si>
  <si>
    <t>-1151468874</t>
  </si>
  <si>
    <t>116</t>
  </si>
  <si>
    <t>484177062</t>
  </si>
  <si>
    <t xml:space="preserve">Ekvitermní regulace - čidlo FV </t>
  </si>
  <si>
    <t>-497576744</t>
  </si>
  <si>
    <t>117</t>
  </si>
  <si>
    <t>484177063</t>
  </si>
  <si>
    <t xml:space="preserve">Neutralizační zařízení kondenzátu Neutrakon </t>
  </si>
  <si>
    <t>-67182260</t>
  </si>
  <si>
    <t>118</t>
  </si>
  <si>
    <t>731810332</t>
  </si>
  <si>
    <t>Nucené odtahy spalin od kondenzačních kotlů soustředným potrubím vedeným svisle šikmou střechou, průměru 80/125 mm</t>
  </si>
  <si>
    <t>1941433076</t>
  </si>
  <si>
    <t xml:space="preserve">Poznámka k souboru cen:_x000d_
1. Délka potrubí odtahu spalin vedených vodorovně nebo svisle, mezi napojením kotle a příslušným napojením na komínovou šachtu, prostupu stěnou nebo po napojení střešního komínku se oceňuje cenami prodloužení potrubí. </t>
  </si>
  <si>
    <t>119</t>
  </si>
  <si>
    <t>731810342</t>
  </si>
  <si>
    <t>Nucené odtahy spalin od kondenzačních kotlů prodloužení soustředného potrubí, průměru 80/125 mm</t>
  </si>
  <si>
    <t>-551700189</t>
  </si>
  <si>
    <t>120</t>
  </si>
  <si>
    <t>998731102</t>
  </si>
  <si>
    <t>Přesun hmot pro kotelny stanovený z hmotnosti přesunovaného materiálu vodorovná dopravní vzdálenost do 50 m v objektech výšky přes 6 do 12 m</t>
  </si>
  <si>
    <t>1322076818</t>
  </si>
  <si>
    <t>732</t>
  </si>
  <si>
    <t>Ústřední vytápění - strojovny</t>
  </si>
  <si>
    <t>121</t>
  </si>
  <si>
    <t>732112225</t>
  </si>
  <si>
    <t>Rozdělovače a sběrače sdružené hydraulické závitové (průtok Q m3/h - výkon kW) DN 50 (6 m3/h - 120 kW)</t>
  </si>
  <si>
    <t>1486695998</t>
  </si>
  <si>
    <t xml:space="preserve">Poznámka k souboru cen:_x000d_
1. V cenách -1125 až -1146 je započteno těleso základní délky 1 m, dna a odvodňovací hrdlo. 2. Těleso delší než 1 m se oceňuje skladebně cenou -1125 až -1146 a počtem příplatků (ceny -1225 až -1246), odpovídajícím rozdílu základní a projektované délky tělesa. 3. Cenami -1312 až -1344 se oceňuje i navaření hrdel na nádrže. 4. Cenami -5102 až -5117 se oceňují rozdělovače a sběrače primárních okruhů tepelných čerpadel, umístěných ve strojovně. </t>
  </si>
  <si>
    <t>122</t>
  </si>
  <si>
    <t>732113103</t>
  </si>
  <si>
    <t>Rozdělovače a sběrače hydraulické vyrovnávače dynamických tlaků přírubové PN 6 (průtok Q m3/h) DN 65 (8 m3/h)</t>
  </si>
  <si>
    <t>-1110315890</t>
  </si>
  <si>
    <t>123</t>
  </si>
  <si>
    <t>732211116</t>
  </si>
  <si>
    <t xml:space="preserve">Nepřímotopné zásobníkové ohřívače TUV stacionární s jedním teplosměnným výměníkem PN 0,6 MPa/1,0 MPa, t = 80 st.C/110 st.C objem zásobníku / v.pl. m2 výměníku 300 l / 1,50 m2 </t>
  </si>
  <si>
    <t>-175468009</t>
  </si>
  <si>
    <t>124</t>
  </si>
  <si>
    <t>732331614</t>
  </si>
  <si>
    <t>Nádoby expanzní tlakové s membránou bez pojistného ventilu se závitovým připojením PN 0,6 o objemu 25 l - Refix DD</t>
  </si>
  <si>
    <t>-1156843350</t>
  </si>
  <si>
    <t>125</t>
  </si>
  <si>
    <t>732331615</t>
  </si>
  <si>
    <t>Nádoby expanzní tlakové s membránou bez pojistného ventilu se závitovým připojením PN 0,6 o objemu 35 l</t>
  </si>
  <si>
    <t>2051794622</t>
  </si>
  <si>
    <t>126</t>
  </si>
  <si>
    <t>732331772</t>
  </si>
  <si>
    <t>Nádoby expanzní tlakové příslušenství k expanzním nádobám konzole nastavitelná</t>
  </si>
  <si>
    <t>1988274650</t>
  </si>
  <si>
    <t>127</t>
  </si>
  <si>
    <t>7323391012</t>
  </si>
  <si>
    <t xml:space="preserve">Montáž automatického doplňování systému </t>
  </si>
  <si>
    <t xml:space="preserve">soubor </t>
  </si>
  <si>
    <t>-1358423371</t>
  </si>
  <si>
    <t>128</t>
  </si>
  <si>
    <t>732421402</t>
  </si>
  <si>
    <t xml:space="preserve">Čerpadla teplovodní závitová mokroběžná oběhová pro teplovodní vytápění (elektronicky řízená) PN 10, do 110 st.C DN přípojky/dopravní výška H (m) - čerpací výkon Q (m3/h) DN 25 / do 4,0 m / 2,2 m3/h </t>
  </si>
  <si>
    <t>1948956739</t>
  </si>
  <si>
    <t>129</t>
  </si>
  <si>
    <t>732421412</t>
  </si>
  <si>
    <t xml:space="preserve">Čerpadla teplovodní závitová mokroběžná oběhová pro teplovodní vytápění (elektronicky řízená) PN 10, do 110 st.C DN přípojky/dopravní výška H (m) - čerpací výkon Q (m3/h) DN 25 / do 6,0 m / 2,8 m3/h </t>
  </si>
  <si>
    <t>-1528758618</t>
  </si>
  <si>
    <t>130</t>
  </si>
  <si>
    <t>732429212</t>
  </si>
  <si>
    <t>Čerpadla teplovodní montáž čerpadel (do potrubí) ostatních typů mokroběžných závitových DN 25</t>
  </si>
  <si>
    <t>-1969373062</t>
  </si>
  <si>
    <t>131</t>
  </si>
  <si>
    <t>426106180</t>
  </si>
  <si>
    <t>čerpadlo oběhové teplovodní závitové DN 25 pro klimatizaci výtlak 6 m Qmax 4.8 m3/h PN 10</t>
  </si>
  <si>
    <t>-516638886</t>
  </si>
  <si>
    <t>132</t>
  </si>
  <si>
    <t>436332330</t>
  </si>
  <si>
    <t xml:space="preserve">Automatické doplňovací zařízení (např.Fillcontrol Plus) </t>
  </si>
  <si>
    <t>488903751</t>
  </si>
  <si>
    <t>133</t>
  </si>
  <si>
    <t>436332331</t>
  </si>
  <si>
    <t>Automatické doplňování systému - Oddělovací člen s vodoměrem (např. Fillset)</t>
  </si>
  <si>
    <t>-212465938</t>
  </si>
  <si>
    <t>134</t>
  </si>
  <si>
    <t>436332332</t>
  </si>
  <si>
    <t>Změkčovací zařízení Fillsoft I.</t>
  </si>
  <si>
    <t>-615275305</t>
  </si>
  <si>
    <t>135</t>
  </si>
  <si>
    <t>998732102</t>
  </si>
  <si>
    <t>Přesun hmot pro strojovny stanovený z hmotnosti přesunovaného materiálu vodorovná dopravní vzdálenost do 50 m v objektech výšky přes 6 do 12 m</t>
  </si>
  <si>
    <t>1309551891</t>
  </si>
  <si>
    <t>733</t>
  </si>
  <si>
    <t>Ústřední vytápění - rozvodné potrubí</t>
  </si>
  <si>
    <t>136</t>
  </si>
  <si>
    <t>733222102</t>
  </si>
  <si>
    <t>Potrubí z trubek měděných polotvrdých spojovaných měkkým pájením D 15/1</t>
  </si>
  <si>
    <t>-2019987053</t>
  </si>
  <si>
    <t>137</t>
  </si>
  <si>
    <t>733222103</t>
  </si>
  <si>
    <t>Potrubí z trubek měděných polotvrdých spojovaných měkkým pájením D 18/1</t>
  </si>
  <si>
    <t>1872067115</t>
  </si>
  <si>
    <t>138</t>
  </si>
  <si>
    <t>733222104</t>
  </si>
  <si>
    <t>Potrubí z trubek měděných polotvrdých spojovaných měkkým pájením D 22/1,0</t>
  </si>
  <si>
    <t>-282861453</t>
  </si>
  <si>
    <t>733222105</t>
  </si>
  <si>
    <t>Potrubí z trubek měděných polotvrdých spojovaných měkkým pájením D 28/1,5</t>
  </si>
  <si>
    <t>1657023236</t>
  </si>
  <si>
    <t>140</t>
  </si>
  <si>
    <t>733222106</t>
  </si>
  <si>
    <t>Potrubí z trubek měděných polotvrdých spojovaných měkkým pájením D 35/1,5</t>
  </si>
  <si>
    <t>-1359201168</t>
  </si>
  <si>
    <t>141</t>
  </si>
  <si>
    <t>733223107</t>
  </si>
  <si>
    <t>Potrubí z trubek měděných tvrdých spojovaných měkkým pájením D 42/1,5</t>
  </si>
  <si>
    <t>41379303</t>
  </si>
  <si>
    <t>142</t>
  </si>
  <si>
    <t>733223108</t>
  </si>
  <si>
    <t>Potrubí z trubek měděných tvrdých spojovaných měkkým pájením D 54/2</t>
  </si>
  <si>
    <t>1085386527</t>
  </si>
  <si>
    <t>143</t>
  </si>
  <si>
    <t>733224206</t>
  </si>
  <si>
    <t>Potrubí z trubek měděných Příplatek k cenám za potrubí vedené v kotelnách a strojovnách D 35/1,5</t>
  </si>
  <si>
    <t>-1147896027</t>
  </si>
  <si>
    <t>144</t>
  </si>
  <si>
    <t>733224207</t>
  </si>
  <si>
    <t>Potrubí z trubek měděných Příplatek k cenám za potrubí vedené v kotelnách a strojovnách D 42/1,5</t>
  </si>
  <si>
    <t>535630694</t>
  </si>
  <si>
    <t>145</t>
  </si>
  <si>
    <t>733224208</t>
  </si>
  <si>
    <t>Potrubí z trubek měděných Příplatek k cenám za potrubí vedené v kotelnách a strojovnách D 54/2</t>
  </si>
  <si>
    <t>1166079970</t>
  </si>
  <si>
    <t>146</t>
  </si>
  <si>
    <t>733224222</t>
  </si>
  <si>
    <t>Potrubí z trubek měděných Příplatek k cenám za zhotovení přípojky z trubek měděných D 15/1</t>
  </si>
  <si>
    <t>-93959234</t>
  </si>
  <si>
    <t>147</t>
  </si>
  <si>
    <t>733291101</t>
  </si>
  <si>
    <t>Zkoušky těsnosti potrubí z trubek měděných D do 35/1,5</t>
  </si>
  <si>
    <t>748159614</t>
  </si>
  <si>
    <t>148</t>
  </si>
  <si>
    <t>733291102</t>
  </si>
  <si>
    <t>Zkoušky těsnosti potrubí z trubek měděných D přes 35/1,5 do 64/2,0</t>
  </si>
  <si>
    <t>1725364470</t>
  </si>
  <si>
    <t>149</t>
  </si>
  <si>
    <t>733811231</t>
  </si>
  <si>
    <t>Ochrana potrubí termoizolačními trubicemi z pěnového polyetylenu PE přilepenými v příčných a podélných spojích, tloušťky izolace přes 9 do 13 mm, vnitřního průměru izolace DN do 22 mm</t>
  </si>
  <si>
    <t>1340754059</t>
  </si>
  <si>
    <t xml:space="preserve">Poznámka k souboru cen:_x000d_
1. V cenách -1211 až -1256 jsou započteny i náklady na dodání tepelně izolačních trubic. </t>
  </si>
  <si>
    <t>150</t>
  </si>
  <si>
    <t>733811232</t>
  </si>
  <si>
    <t>Ochrana potrubí termoizolačními trubicemi z pěnového polyetylenu PE přilepenými v příčných a podélných spojích, tloušťky izolace přes 9 do 13 mm, vnitřního průměru izolace DN přes 22 do 45 mm</t>
  </si>
  <si>
    <t>-849632605</t>
  </si>
  <si>
    <t>151</t>
  </si>
  <si>
    <t>998733103</t>
  </si>
  <si>
    <t>Přesun hmot pro rozvody potrubí stanovený z hmotnosti přesunovaného materiálu vodorovná dopravní vzdálenost do 50 m v objektech výšky přes 12 do 24 m</t>
  </si>
  <si>
    <t>1308756991</t>
  </si>
  <si>
    <t>734</t>
  </si>
  <si>
    <t>Ústřední vytápění - armatury</t>
  </si>
  <si>
    <t>152</t>
  </si>
  <si>
    <t>734209105</t>
  </si>
  <si>
    <t xml:space="preserve">Montáž indikátorů topných nákladů </t>
  </si>
  <si>
    <t>-2018884136</t>
  </si>
  <si>
    <t>153</t>
  </si>
  <si>
    <t>734211119</t>
  </si>
  <si>
    <t>Ventily odvzdušňovací závitové automatické PN 14 do 120 st.C G 3/8</t>
  </si>
  <si>
    <t>-1944126831</t>
  </si>
  <si>
    <t>154</t>
  </si>
  <si>
    <t>734221682</t>
  </si>
  <si>
    <t xml:space="preserve">Ventily regulační závitové hlavice termostatické, pro ovládání ventilů PN 10 do 110 st.C kapalinové otopných těles VK </t>
  </si>
  <si>
    <t>327553654</t>
  </si>
  <si>
    <t xml:space="preserve">Poznámka k souboru cen:_x000d_
1. V cenách -0101 až -0105 nejsou započteny náklady na dodávku a montáž měřící a vypouštěcí armatury.Tyto se oceňují samostatně souborem cen 734 49 1101 až -1105. </t>
  </si>
  <si>
    <t>155</t>
  </si>
  <si>
    <t>734242415</t>
  </si>
  <si>
    <t>Ventily zpětné závitové PN 16 do 110 st.C přímé G 5/4</t>
  </si>
  <si>
    <t>-1896353703</t>
  </si>
  <si>
    <t>156</t>
  </si>
  <si>
    <t>734242416</t>
  </si>
  <si>
    <t>Ventily zpětné závitové PN 16 do 110 st.C přímé G 6/4</t>
  </si>
  <si>
    <t>-1169038866</t>
  </si>
  <si>
    <t>157</t>
  </si>
  <si>
    <t>734261402</t>
  </si>
  <si>
    <t>Šroubení připojovací armatury radiátorů PN 10 do 110 st.C, regulační uzavíratelné rohové G 1/2 x 18</t>
  </si>
  <si>
    <t>1487341351</t>
  </si>
  <si>
    <t>158</t>
  </si>
  <si>
    <t>734291123</t>
  </si>
  <si>
    <t>Ostatní armatury kohouty plnicí a vypouštěcí PN 10 do 110 st.C G 1/2</t>
  </si>
  <si>
    <t>566683395</t>
  </si>
  <si>
    <t>159</t>
  </si>
  <si>
    <t>734291247</t>
  </si>
  <si>
    <t>Ostatní armatury filtry závitové PN 16 do 130 st.C přímé s vnitřními závity G 2</t>
  </si>
  <si>
    <t>-881878400</t>
  </si>
  <si>
    <t>160</t>
  </si>
  <si>
    <t>734292713</t>
  </si>
  <si>
    <t>Ostatní armatury kulové kohouty PN 42 do 185 st.C přímé vnitřní závit G 1/2</t>
  </si>
  <si>
    <t>1953853534</t>
  </si>
  <si>
    <t>161</t>
  </si>
  <si>
    <t>734292714</t>
  </si>
  <si>
    <t>Ostatní armatury kulové kohouty PN 42 do 185 st.C přímé vnitřní závit G 3/4</t>
  </si>
  <si>
    <t>-162693950</t>
  </si>
  <si>
    <t>162</t>
  </si>
  <si>
    <t>734292715</t>
  </si>
  <si>
    <t>Ostatní armatury kulové kohouty PN 42 do 185 st.C přímé vnitřní závit G 1</t>
  </si>
  <si>
    <t>1244236528</t>
  </si>
  <si>
    <t>163</t>
  </si>
  <si>
    <t>734292716</t>
  </si>
  <si>
    <t>Ostatní armatury kulové kohouty PN 42 do 185 st.C přímé vnitřní závit G 1 1/4</t>
  </si>
  <si>
    <t>-966618825</t>
  </si>
  <si>
    <t>164</t>
  </si>
  <si>
    <t>734292717</t>
  </si>
  <si>
    <t>Ostatní armatury kulové kohouty PN 42 do 185 st.C přímé vnitřní závit G 1 1/2</t>
  </si>
  <si>
    <t>-361649074</t>
  </si>
  <si>
    <t>165</t>
  </si>
  <si>
    <t>734292718</t>
  </si>
  <si>
    <t>Ostatní armatury kulové kohouty PN 42 do 185 st.C přímé vnitřní závit G 2</t>
  </si>
  <si>
    <t>-1855057744</t>
  </si>
  <si>
    <t>166</t>
  </si>
  <si>
    <t>734295021</t>
  </si>
  <si>
    <t>Směšovací armatury závitové trojcestné se servomotorem DN 20</t>
  </si>
  <si>
    <t>-600290505</t>
  </si>
  <si>
    <t>167</t>
  </si>
  <si>
    <t>734411101</t>
  </si>
  <si>
    <t>Teploměry technické s pevným stonkem a jímkou zadní připojení (axiální) průměr 63 mm délka stonku 50 mm</t>
  </si>
  <si>
    <t>142038456</t>
  </si>
  <si>
    <t>168</t>
  </si>
  <si>
    <t>734421101</t>
  </si>
  <si>
    <t>Tlakoměry s pevným stonkem a zpětnou klapkou spodní připojení (radiální) tlaku 0–16 bar průměru 50 mm</t>
  </si>
  <si>
    <t>-708221307</t>
  </si>
  <si>
    <t>735</t>
  </si>
  <si>
    <t>Ústřední vytápění - otopná tělesa</t>
  </si>
  <si>
    <t>169</t>
  </si>
  <si>
    <t>735000912</t>
  </si>
  <si>
    <t>Regulace otopného systému při opravách vyregulování dvojregulačních ventilů a kohoutů s termostatickým ovládáním</t>
  </si>
  <si>
    <t>-471432961</t>
  </si>
  <si>
    <t>170</t>
  </si>
  <si>
    <t>735152173</t>
  </si>
  <si>
    <t>Otopná tělesa panelová (VK) PN 1,0 MPa, T do 110 st.C jednodesková bez přídavné přestupní plochy výšky tělesa 600 mm 600 mm / 362 W stavební délky / výkonu</t>
  </si>
  <si>
    <t>-895666477</t>
  </si>
  <si>
    <t>171</t>
  </si>
  <si>
    <t>735152271</t>
  </si>
  <si>
    <t>Otopná tělesa panelová (VK) PN 1,0 MPa, T do 110 st.C jednodesková s jednou přídavnou přestupní plochou výšky tělesa 600 mm 400 mm / 401 W stavební délky / výkonu</t>
  </si>
  <si>
    <t>-2085228299</t>
  </si>
  <si>
    <t>173</t>
  </si>
  <si>
    <t>735152576</t>
  </si>
  <si>
    <t>Otopná tělesa panelová (VK) PN 1,0 MPa, T do 110 st.C dvoudesková se dvěma přídavnými přestupními plochami výšky tělesa 600 mm 900 mm / 1511 W stavební délky / výkonu</t>
  </si>
  <si>
    <t>-1727442660</t>
  </si>
  <si>
    <t>174</t>
  </si>
  <si>
    <t>735152577</t>
  </si>
  <si>
    <t>Otopná tělesa panelová (VK) PN 1,0 MPa, T do 110 st.C dvoudesková se dvěma přídavnými přestupními plochami výšky tělesa 600 mm 1000 mm / 1679 W stavební délky / výkonu</t>
  </si>
  <si>
    <t>-271295833</t>
  </si>
  <si>
    <t>234</t>
  </si>
  <si>
    <t>735152578</t>
  </si>
  <si>
    <t>Otopná tělesa panelová (VK) PN 1,0 MPa, T do 110 st.C dvoudesková se dvěma přídavnými přestupními plochami výšky tělesa 600 mm 1100 mm / 1847 W stavební délky / výkonu</t>
  </si>
  <si>
    <t>-617792694</t>
  </si>
  <si>
    <t>175</t>
  </si>
  <si>
    <t>735152579</t>
  </si>
  <si>
    <t>Otopná tělesa panelová (VK) PN 1,0 MPa, T do 110 st.C dvoudesková se dvěma přídavnými přestupními plochami výšky tělesa 600 mm 1200 mm / 2015 W stavební délky / výkonu</t>
  </si>
  <si>
    <t>-681373829</t>
  </si>
  <si>
    <t>176</t>
  </si>
  <si>
    <t>735152580</t>
  </si>
  <si>
    <t>Otopná tělesa panelová (VK) PN 1,0 MPa, T do 110 st.C dvoudesková se dvěma přídavnými přestupními plochami výšky tělesa 600 mm 1400 mm / 2351 W stavební délky / výkonu</t>
  </si>
  <si>
    <t>1089687316</t>
  </si>
  <si>
    <t>177</t>
  </si>
  <si>
    <t>735152581</t>
  </si>
  <si>
    <t>Otopná tělesa panelová (VK) PN 1,0 MPa, T do 110 st.C dvoudesková se dvěma přídavnými přestupními plochami výšky tělesa 600 mm 1600 mm / 2686 W stavební délky / výkonu</t>
  </si>
  <si>
    <t>-507136549</t>
  </si>
  <si>
    <t>178</t>
  </si>
  <si>
    <t>735152582</t>
  </si>
  <si>
    <t>Otopná tělesa panelová (VK) PN 1,0 MPa, T do 110 st.C dvoudesková se dvěma přídavnými přestupními plochami výšky tělesa 600 mm 1800 mm / 3022 W stavební délky / výkonu</t>
  </si>
  <si>
    <t>1192905701</t>
  </si>
  <si>
    <t>235</t>
  </si>
  <si>
    <t>735152677</t>
  </si>
  <si>
    <t>Otopná tělesa panelová (VK) PN 1,0 MPa, T do 110 st.C třídesková se třemi přídavnými přestupními plochami výšky tělesa 600 mm 1000 mm / 2406 W stavební délky / výkonu</t>
  </si>
  <si>
    <t>-248138148</t>
  </si>
  <si>
    <t>236</t>
  </si>
  <si>
    <t>735152679</t>
  </si>
  <si>
    <t>Otopná tělesa panelová (VK) PN 1,0 MPa, T do 110 st.C třídesková se třemi přídavnými přestupními plochami výšky tělesa 600 mm 1200 mm / 2887 W stavební délky / výkonu</t>
  </si>
  <si>
    <t>-709524608</t>
  </si>
  <si>
    <t>180</t>
  </si>
  <si>
    <t>735152681</t>
  </si>
  <si>
    <t>Otopná tělesa panelová (VK) PN 1,0 MPa, T do 110 st.C třídesková se třemi přídavnými přestupními plochami výšky tělesa 600 mm 1600 mm / 3850 W stavební délky / výkonu</t>
  </si>
  <si>
    <t>1607367709</t>
  </si>
  <si>
    <t>181</t>
  </si>
  <si>
    <t>735158210</t>
  </si>
  <si>
    <t xml:space="preserve">Tlaková zkouška otopných těles panelových 1 řadých </t>
  </si>
  <si>
    <t>-262028941</t>
  </si>
  <si>
    <t>182</t>
  </si>
  <si>
    <t>735158220</t>
  </si>
  <si>
    <t xml:space="preserve">Tlaková zkouška otopných těles panelových 2 řadých </t>
  </si>
  <si>
    <t>1394427280</t>
  </si>
  <si>
    <t>183</t>
  </si>
  <si>
    <t>735158231</t>
  </si>
  <si>
    <t xml:space="preserve">Příplatek za uchycení a odvzdušnění - otopná tělesa desková </t>
  </si>
  <si>
    <t>-2028348124</t>
  </si>
  <si>
    <t>184</t>
  </si>
  <si>
    <t>735164512</t>
  </si>
  <si>
    <t>Otopná tělesa trubková montáž těles na stěnu výšky tělesa přes 1500 mm</t>
  </si>
  <si>
    <t>1725589520</t>
  </si>
  <si>
    <t xml:space="preserve">Poznámka k souboru cen:_x000d_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</si>
  <si>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185</t>
  </si>
  <si>
    <t>388281051</t>
  </si>
  <si>
    <t xml:space="preserve">Indikátor topných nákladů (např. Sontex 566) s dálkovým odečtem a obousměrnou komunikací </t>
  </si>
  <si>
    <t>ks</t>
  </si>
  <si>
    <t>1420363542</t>
  </si>
  <si>
    <t>186</t>
  </si>
  <si>
    <t>484537391</t>
  </si>
  <si>
    <t>těleso otopné trubkové ocelové -topný žebřík koupelnový KRMM 1820/600mm</t>
  </si>
  <si>
    <t>-433197353</t>
  </si>
  <si>
    <t>237</t>
  </si>
  <si>
    <t>484537392</t>
  </si>
  <si>
    <t>těleso otopné trubkové ocelové -topný žebřík koupelnový KRMM 1500/600mm</t>
  </si>
  <si>
    <t>-856430936</t>
  </si>
  <si>
    <t>187</t>
  </si>
  <si>
    <t>998735103</t>
  </si>
  <si>
    <t>Přesun hmot pro otopná tělesa stanovený z hmotnosti přesunovaného materiálu vodorovná dopravní vzdálenost do 50 m v objektech výšky přes 12 do 24 m</t>
  </si>
  <si>
    <t>1077782923</t>
  </si>
  <si>
    <t>741</t>
  </si>
  <si>
    <t>Elektroinstalace - silnoproud</t>
  </si>
  <si>
    <t>188</t>
  </si>
  <si>
    <t>741110301</t>
  </si>
  <si>
    <t xml:space="preserve">Montáž elektroinstalace včetně kompletační činnosti - rozpis viz.samostatný rozpočet </t>
  </si>
  <si>
    <t>2672942</t>
  </si>
  <si>
    <t>189</t>
  </si>
  <si>
    <t>345713620</t>
  </si>
  <si>
    <t xml:space="preserve">Materiál elektroinstalační včetně přesunů a prořezu </t>
  </si>
  <si>
    <t>2023185446</t>
  </si>
  <si>
    <t>190</t>
  </si>
  <si>
    <t>741310001</t>
  </si>
  <si>
    <t xml:space="preserve">Doplnění rozvodnice </t>
  </si>
  <si>
    <t>692253096</t>
  </si>
  <si>
    <t>191</t>
  </si>
  <si>
    <t>358224010</t>
  </si>
  <si>
    <t>jistič 3pólový-charakteristika B 16A</t>
  </si>
  <si>
    <t>-799687737</t>
  </si>
  <si>
    <t>192</t>
  </si>
  <si>
    <t>358224240</t>
  </si>
  <si>
    <t>jistič 3pólový-charakteristika C 16A</t>
  </si>
  <si>
    <t>-1607211194</t>
  </si>
  <si>
    <t>193</t>
  </si>
  <si>
    <t>358221090</t>
  </si>
  <si>
    <t>jistič 1pólový-charakteristika B 10A</t>
  </si>
  <si>
    <t>-985277522</t>
  </si>
  <si>
    <t>194</t>
  </si>
  <si>
    <t>741310011</t>
  </si>
  <si>
    <t>Přesun 3%,prořez 2% ,podružný materiál 3%</t>
  </si>
  <si>
    <t>-1963598061</t>
  </si>
  <si>
    <t>763</t>
  </si>
  <si>
    <t>Konstrukce suché výstavby</t>
  </si>
  <si>
    <t>195</t>
  </si>
  <si>
    <t>763131551</t>
  </si>
  <si>
    <t>Podhled ze sádrokartonových desek jednovrstvá zavěšená spodní konstrukce z ocelových profilů CD, UD jednoduše opláštěná deskou impregnovanou H2, tl. 12,5 mm, bez TI</t>
  </si>
  <si>
    <t>1393225431</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</si>
  <si>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</si>
  <si>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196</t>
  </si>
  <si>
    <t>763164357</t>
  </si>
  <si>
    <t>Obklad ze sádrokartonových desek konstrukcí dřevěných včetně ochranných úhelníků uzavřeného tvaru rozvinuté šíře přes 1,6 m, opláštěný deskou protipožární DF, tl. 2 x 12,5 mm</t>
  </si>
  <si>
    <t>405936092</t>
  </si>
  <si>
    <t xml:space="preserve">Poznámka k souboru cen:_x000d_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</si>
  <si>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197</t>
  </si>
  <si>
    <t>763181311</t>
  </si>
  <si>
    <t>Výplně otvorů konstrukcí ze sádrokartonových desek montáž zárubně kovové s příslušenstvím pro příčky výšky do 2,75 m nebo zátěže dveřního křídla do 25 kg, s profily CW a UW jednokřídlové</t>
  </si>
  <si>
    <t>396042891</t>
  </si>
  <si>
    <t>198</t>
  </si>
  <si>
    <t>553315230</t>
  </si>
  <si>
    <t>zárubeň ocelová pro sádrokarton 100 900 L/P</t>
  </si>
  <si>
    <t>-1902160996</t>
  </si>
  <si>
    <t>199</t>
  </si>
  <si>
    <t>763211121</t>
  </si>
  <si>
    <t>Příčka ze sádrovláknitých desek s nosnou konstrukcí z jednoduchých ocelových profilů UW, CW jednoduše opláštěná deskou tl. 12,5 mm příčka tl. 75 mm, profil 50, TI tl. 40 mm 20 kg/m3</t>
  </si>
  <si>
    <t>-1961843425</t>
  </si>
  <si>
    <t xml:space="preserve">Poznámka k souboru cen:_x000d_
1. V cenách jsou započteny i náklady na tmelení. 2. Ostatní konstrukce a práce a příplatky u příček ze sádrovláknitých desek lze ocenit cenami 763 11-17.. pro příčky ze sádrokartonových desek. </t>
  </si>
  <si>
    <t>200</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</si>
  <si>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</si>
  <si>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</si>
  <si>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1858109974</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</si>
  <si>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</si>
  <si>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</si>
  <si>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</si>
  <si>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201</t>
  </si>
  <si>
    <t>766660001</t>
  </si>
  <si>
    <t>Montáž dveřních křídel dřevěných nebo plastových otevíravých do ocelové zárubně povrchově upravených jednokřídlových, šířky do 800 mm</t>
  </si>
  <si>
    <t>20041341</t>
  </si>
  <si>
    <t>202</t>
  </si>
  <si>
    <t>611656030</t>
  </si>
  <si>
    <t xml:space="preserve">dveře ocelové požárně odolné, odolnost EI (EW) 30 D3,1křídlové 90 x 197 cm včetně kování </t>
  </si>
  <si>
    <t>-1647204308</t>
  </si>
  <si>
    <t>767</t>
  </si>
  <si>
    <t>Konstrukce zámečnické</t>
  </si>
  <si>
    <t>203</t>
  </si>
  <si>
    <t>767995111</t>
  </si>
  <si>
    <t xml:space="preserve">Montáž ostatních atypických zámečnických konstrukcí hmotnosti do 5 kg- uchycení potrubí </t>
  </si>
  <si>
    <t>kg</t>
  </si>
  <si>
    <t>-1824873397</t>
  </si>
  <si>
    <t xml:space="preserve">Poznámka k souboru cen:_x000d_
1. Určení cen se řídí hmotností jednotlivě montovaného dílu konstrukce. </t>
  </si>
  <si>
    <t>204</t>
  </si>
  <si>
    <t>154111400</t>
  </si>
  <si>
    <t xml:space="preserve">profilový materiál  </t>
  </si>
  <si>
    <t>-989724458</t>
  </si>
  <si>
    <t>771</t>
  </si>
  <si>
    <t>Podlahy z dlaždic</t>
  </si>
  <si>
    <t>205</t>
  </si>
  <si>
    <t>771571810</t>
  </si>
  <si>
    <t>Demontáž podlah z dlaždic keramických kladených do malty</t>
  </si>
  <si>
    <t>27954552</t>
  </si>
  <si>
    <t>1,3*1,8*10</t>
  </si>
  <si>
    <t>206</t>
  </si>
  <si>
    <t>771573131</t>
  </si>
  <si>
    <t>Montáž podlah z dlaždic keramických lepených standardním lepidlem režných nebo glazovaných protiskluzných nebo reliefovaných do 50 ks/ m2</t>
  </si>
  <si>
    <t>-1949897482</t>
  </si>
  <si>
    <t>1*1,1*10</t>
  </si>
  <si>
    <t>2,65*2,95</t>
  </si>
  <si>
    <t>207</t>
  </si>
  <si>
    <t>597611350</t>
  </si>
  <si>
    <t>dlaždice keramické - koupelny (barevné) 30 x 30 x 0,8 cm I. j.</t>
  </si>
  <si>
    <t>593408702</t>
  </si>
  <si>
    <t>208</t>
  </si>
  <si>
    <t>771579191</t>
  </si>
  <si>
    <t>Montáž podlah z dlaždic keramických Příplatek k cenám za plochu do 5 m2 jednotlivě</t>
  </si>
  <si>
    <t>-1482050529</t>
  </si>
  <si>
    <t>209</t>
  </si>
  <si>
    <t>771579192</t>
  </si>
  <si>
    <t>Montáž podlah z dlaždic keramických Příplatek k cenám za podlahy v omezeném prostoru</t>
  </si>
  <si>
    <t>-928055171</t>
  </si>
  <si>
    <t>210</t>
  </si>
  <si>
    <t>771579196</t>
  </si>
  <si>
    <t>Montáž podlah z dlaždic keramických Příplatek k cenám za dvousložkový spárovací tmel</t>
  </si>
  <si>
    <t>1005728737</t>
  </si>
  <si>
    <t>211</t>
  </si>
  <si>
    <t>771990111</t>
  </si>
  <si>
    <t>Vyrovnání podkladní vrstvy samonivelační stěrkou tl. 4 mm, min. pevnosti 15 MPa</t>
  </si>
  <si>
    <t>-1665425216</t>
  </si>
  <si>
    <t>212</t>
  </si>
  <si>
    <t>998771103</t>
  </si>
  <si>
    <t>Přesun hmot pro podlahy z dlaždic stanovený z hmotnosti přesunovaného materiálu vodorovná dopravní vzdálenost do 50 m v objektech výšky přes 12 do 24 m</t>
  </si>
  <si>
    <t>176868746</t>
  </si>
  <si>
    <t>781</t>
  </si>
  <si>
    <t>Dokončovací práce - obklady</t>
  </si>
  <si>
    <t>242</t>
  </si>
  <si>
    <t>781411810</t>
  </si>
  <si>
    <t>Demontáž obkladů z obkladaček pórovinových kladených do malty</t>
  </si>
  <si>
    <t>474838046</t>
  </si>
  <si>
    <t>213</t>
  </si>
  <si>
    <t>781473116</t>
  </si>
  <si>
    <t>Montáž obkladů vnitřních stěn z dlaždic keramických lepených standardním lepidlem režných nebo glazovaných hladkých přes 25 do 35 ks/m2</t>
  </si>
  <si>
    <t>-1512938194</t>
  </si>
  <si>
    <t xml:space="preserve"> 1,4*1,5 </t>
  </si>
  <si>
    <t>1,4*1,4*10</t>
  </si>
  <si>
    <t>1,3*1,4*10</t>
  </si>
  <si>
    <t>1,8*2,2*10</t>
  </si>
  <si>
    <t>1,3*2,2*10</t>
  </si>
  <si>
    <t>1,1*2,2*10</t>
  </si>
  <si>
    <t>1*1,5*10</t>
  </si>
  <si>
    <t>2,2*1,5*10</t>
  </si>
  <si>
    <t>2,5*0,6*10</t>
  </si>
  <si>
    <t>0,6*1,4*10</t>
  </si>
  <si>
    <t>214</t>
  </si>
  <si>
    <t>597610410</t>
  </si>
  <si>
    <t xml:space="preserve">obkládačky keramické - koupelny  (bílé i barevné) 20 x 25 x 0,68 cm I. j.</t>
  </si>
  <si>
    <t>-47422159</t>
  </si>
  <si>
    <t>215</t>
  </si>
  <si>
    <t>781479191</t>
  </si>
  <si>
    <t>Montáž obkladů vnitřních stěn z dlaždic keramických Příplatek k cenám za plochu do 10 m2 jednotlivě</t>
  </si>
  <si>
    <t>-1357049458</t>
  </si>
  <si>
    <t>216</t>
  </si>
  <si>
    <t>781479192</t>
  </si>
  <si>
    <t>Montáž obkladů vnitřních stěn z dlaždic keramických Příplatek k cenám za obklady v omezeném prostoru</t>
  </si>
  <si>
    <t>1397193746</t>
  </si>
  <si>
    <t>217</t>
  </si>
  <si>
    <t>781479194</t>
  </si>
  <si>
    <t>Montáž obkladů vnitřních stěn z dlaždic keramických Příplatek k cenám za vyrovnání nerovného povrchu</t>
  </si>
  <si>
    <t>416079751</t>
  </si>
  <si>
    <t>783</t>
  </si>
  <si>
    <t>Dokončovací práce - nátěry</t>
  </si>
  <si>
    <t>218</t>
  </si>
  <si>
    <t>783124101</t>
  </si>
  <si>
    <t>Základní nátěr truhlářských konstrukcí jednonásobný akrylátový</t>
  </si>
  <si>
    <t>1411887997</t>
  </si>
  <si>
    <t>219</t>
  </si>
  <si>
    <t>783127101</t>
  </si>
  <si>
    <t>Krycí nátěr truhlářských konstrukcí jednonásobný akrylátový</t>
  </si>
  <si>
    <t>1852669427</t>
  </si>
  <si>
    <t>220</t>
  </si>
  <si>
    <t>783213011</t>
  </si>
  <si>
    <t>Napouštěcí nátěr tesařských prvků proti dřevokazným houbám, hmyzu a plísním nezabudovaných do konstrukce jednonásobný syntetický</t>
  </si>
  <si>
    <t>1069368717</t>
  </si>
  <si>
    <t xml:space="preserve">Poznámka k souboru cen:_x000d_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</si>
  <si>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221</t>
  </si>
  <si>
    <t>783614651</t>
  </si>
  <si>
    <t>Základní antikorozní nátěr armatur a kovových potrubí jednonásobný potrubí do DN 50 mm syntetický standardní</t>
  </si>
  <si>
    <t>-1652115893</t>
  </si>
  <si>
    <t>222</t>
  </si>
  <si>
    <t>276582981</t>
  </si>
  <si>
    <t>223</t>
  </si>
  <si>
    <t>783617601</t>
  </si>
  <si>
    <t>Krycí nátěr (email) armatur a kovových potrubí potrubí do DN 50 mm jednonásobný syntetický standardní</t>
  </si>
  <si>
    <t>1226201908</t>
  </si>
  <si>
    <t>224</t>
  </si>
  <si>
    <t>209268384</t>
  </si>
  <si>
    <t>Práce a dodávky M</t>
  </si>
  <si>
    <t>23-M</t>
  </si>
  <si>
    <t>Montáže potrubí</t>
  </si>
  <si>
    <t>225</t>
  </si>
  <si>
    <t>230230016</t>
  </si>
  <si>
    <t>Tlakové zkoušky hlavní vzduchem 0,6 MPa DN 50</t>
  </si>
  <si>
    <t>-1685857215</t>
  </si>
  <si>
    <t>226</t>
  </si>
  <si>
    <t>230230076</t>
  </si>
  <si>
    <t>Čištění potrubí DN 200</t>
  </si>
  <si>
    <t>606015670</t>
  </si>
  <si>
    <t>HZS</t>
  </si>
  <si>
    <t>Hodinové zúčtovací sazby</t>
  </si>
  <si>
    <t>227</t>
  </si>
  <si>
    <t>HZS1291</t>
  </si>
  <si>
    <t xml:space="preserve">Hodinové zúčtovací sazby profesí HSV zemní a pomocné práce pomocný stavební dělník-Demontáže </t>
  </si>
  <si>
    <t>hod</t>
  </si>
  <si>
    <t>512</t>
  </si>
  <si>
    <t>1385880322</t>
  </si>
  <si>
    <t>229</t>
  </si>
  <si>
    <t>HZS2212</t>
  </si>
  <si>
    <t xml:space="preserve">Hodinové zúčtovací sazby profesí PSV provádění stavebních instalací instalatér odborný-Uvedení kotlů do provozu </t>
  </si>
  <si>
    <t>-1382466542</t>
  </si>
  <si>
    <t>228</t>
  </si>
  <si>
    <t>HZS22121</t>
  </si>
  <si>
    <t xml:space="preserve">Hodinové zúčtovací sazby profesí PSV provádění stavebních instalací instalatér odborný- Topná zkouška </t>
  </si>
  <si>
    <t>-2087066014</t>
  </si>
  <si>
    <t>230</t>
  </si>
  <si>
    <t>HZS2491</t>
  </si>
  <si>
    <t xml:space="preserve">Hodinové zúčtovací sazby profesí PSV zednické výpomoci a pomocné práce PSV dělník zednických výpomocí - Nepředvídané práce </t>
  </si>
  <si>
    <t>24636388</t>
  </si>
  <si>
    <t>231</t>
  </si>
  <si>
    <t>HZS4212</t>
  </si>
  <si>
    <t xml:space="preserve">Hodinové zúčtovací sazby ostatních profesí revizní a kontrolní činnost revizní technik specialista - Revize plynoinstalace </t>
  </si>
  <si>
    <t>920261736</t>
  </si>
  <si>
    <t>VRN</t>
  </si>
  <si>
    <t>Vedlejší rozpočtové náklady</t>
  </si>
  <si>
    <t>5</t>
  </si>
  <si>
    <t>VRN7</t>
  </si>
  <si>
    <t>Provozní vlivy</t>
  </si>
  <si>
    <t>232</t>
  </si>
  <si>
    <t>070001000</t>
  </si>
  <si>
    <t>Základní rozdělení průvodních činností a nákladů provozní vlivy</t>
  </si>
  <si>
    <t>1024</t>
  </si>
  <si>
    <t>965179405</t>
  </si>
  <si>
    <t>233</t>
  </si>
  <si>
    <t>071103000</t>
  </si>
  <si>
    <t>Provozní vlivy provoz investora, třetích osob provoz investora</t>
  </si>
  <si>
    <t>-1554601144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</si>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</sst>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7">
    <fill>
      <patternFill patternType="none"/>
    </fill>
    <fill>
      <patternFill patternType="gray125"/>
    </fill>
    <fill>
      <patternFill patternType="none">
        <fgColor indexed="64"/>
        <bgColor indexed="65"/>
      </patternFill>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3" fillId="0" borderId="0" applyNumberFormat="0" applyFill="0" applyBorder="0" applyAlignment="0" applyProtection="0"/>
  </cellStyleXfs>
  <cellXfs count="34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lignment horizontal="center" vertical="center"/>
      <protection locked="0"/>
    </xf>
    <xf numFmtId="0" fontId="11" fillId="3" borderId="0" xfId="0" applyFont="1" applyFill="1" applyAlignment="1" applyProtection="1">
      <alignment horizontal="left" vertical="center"/>
    </xf>
    <xf numFmtId="0" fontId="12" fillId="3" borderId="0" xfId="0" applyFont="1" applyFill="1" applyAlignment="1" applyProtection="1">
      <alignment vertical="center"/>
    </xf>
    <xf numFmtId="0" fontId="13" fillId="3" borderId="0" xfId="0" applyFont="1" applyFill="1" applyAlignment="1" applyProtection="1">
      <alignment horizontal="left" vertical="center"/>
    </xf>
    <xf numFmtId="0" fontId="14" fillId="3" borderId="0" xfId="1" applyFont="1" applyFill="1" applyAlignment="1" applyProtection="1">
      <alignment vertical="center"/>
    </xf>
    <xf numFmtId="0" fontId="43" fillId="3" borderId="0" xfId="1" applyFill="1"/>
    <xf numFmtId="0" fontId="0" fillId="3" borderId="0" xfId="0" applyFill="1"/>
    <xf numFmtId="0" fontId="11" fillId="3"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19"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19" fillId="0" borderId="0" xfId="0" applyFont="1" applyAlignment="1">
      <alignment horizontal="left" vertical="center"/>
    </xf>
    <xf numFmtId="0" fontId="18"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4" fontId="20"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19"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3" fillId="5" borderId="10" xfId="0" applyFont="1" applyFill="1" applyBorder="1" applyAlignment="1" applyProtection="1">
      <alignment horizontal="lef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0" fillId="6" borderId="10" xfId="0" applyFont="1" applyFill="1" applyBorder="1" applyAlignment="1" applyProtection="1">
      <alignmen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0" fontId="2" fillId="6"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1" applyFont="1" applyAlignment="1">
      <alignment horizontal="center" vertical="center"/>
    </xf>
    <xf numFmtId="0" fontId="4" fillId="0" borderId="5" xfId="0" applyFont="1" applyBorder="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wrapText="1"/>
    </xf>
    <xf numFmtId="0" fontId="26" fillId="0" borderId="0" xfId="0" applyFont="1" applyAlignment="1" applyProtection="1">
      <alignment vertical="center"/>
    </xf>
    <xf numFmtId="4" fontId="26" fillId="0" borderId="0" xfId="0" applyNumberFormat="1" applyFont="1" applyAlignment="1" applyProtection="1">
      <alignment vertical="center"/>
    </xf>
    <xf numFmtId="0" fontId="27" fillId="0" borderId="0" xfId="0" applyFont="1" applyAlignment="1" applyProtection="1">
      <alignment horizontal="center" vertical="center"/>
    </xf>
    <xf numFmtId="0" fontId="4" fillId="0" borderId="5" xfId="0" applyFont="1" applyBorder="1" applyAlignment="1">
      <alignment vertical="center"/>
    </xf>
    <xf numFmtId="4" fontId="28" fillId="0" borderId="23" xfId="0" applyNumberFormat="1" applyFont="1" applyBorder="1" applyAlignment="1" applyProtection="1">
      <alignment vertical="center"/>
    </xf>
    <xf numFmtId="4" fontId="28" fillId="0" borderId="24" xfId="0" applyNumberFormat="1" applyFont="1" applyBorder="1" applyAlignment="1" applyProtection="1">
      <alignment vertical="center"/>
    </xf>
    <xf numFmtId="166" fontId="28" fillId="0" borderId="24" xfId="0" applyNumberFormat="1" applyFont="1" applyBorder="1" applyAlignment="1" applyProtection="1">
      <alignment vertical="center"/>
    </xf>
    <xf numFmtId="4" fontId="28" fillId="0" borderId="25"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12" fillId="3" borderId="0" xfId="0" applyFont="1" applyFill="1" applyAlignment="1">
      <alignment vertical="center"/>
    </xf>
    <xf numFmtId="0" fontId="13" fillId="3" borderId="0" xfId="0" applyFont="1" applyFill="1" applyAlignment="1">
      <alignment horizontal="left" vertical="center"/>
    </xf>
    <xf numFmtId="0" fontId="29" fillId="3" borderId="0" xfId="1" applyFont="1" applyFill="1" applyAlignment="1">
      <alignment vertical="center"/>
    </xf>
    <xf numFmtId="0" fontId="12"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0"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1" fillId="0" borderId="16" xfId="0" applyNumberFormat="1" applyFont="1" applyBorder="1" applyAlignment="1" applyProtection="1"/>
    <xf numFmtId="166" fontId="31" fillId="0" borderId="17" xfId="0" applyNumberFormat="1" applyFont="1" applyBorder="1" applyAlignment="1" applyProtection="1"/>
    <xf numFmtId="4" fontId="32"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18" xfId="0" applyFont="1" applyBorder="1" applyAlignment="1" applyProtection="1">
      <alignment vertical="center"/>
    </xf>
    <xf numFmtId="0" fontId="35" fillId="0" borderId="28" xfId="0" applyFont="1" applyBorder="1" applyAlignment="1" applyProtection="1">
      <alignment horizontal="center" vertical="center"/>
    </xf>
    <xf numFmtId="49" fontId="35" fillId="0" borderId="28" xfId="0" applyNumberFormat="1" applyFont="1" applyBorder="1" applyAlignment="1" applyProtection="1">
      <alignment horizontal="left" vertical="center" wrapText="1"/>
    </xf>
    <xf numFmtId="0" fontId="35" fillId="0" borderId="28" xfId="0" applyFont="1" applyBorder="1" applyAlignment="1" applyProtection="1">
      <alignment horizontal="left" vertical="center" wrapText="1"/>
    </xf>
    <xf numFmtId="0" fontId="35" fillId="0" borderId="28" xfId="0" applyFont="1" applyBorder="1" applyAlignment="1" applyProtection="1">
      <alignment horizontal="center" vertical="center" wrapText="1"/>
    </xf>
    <xf numFmtId="167" fontId="35" fillId="0" borderId="28" xfId="0" applyNumberFormat="1" applyFont="1" applyBorder="1" applyAlignment="1" applyProtection="1">
      <alignment vertical="center"/>
    </xf>
    <xf numFmtId="4" fontId="35" fillId="4" borderId="28" xfId="0" applyNumberFormat="1" applyFont="1" applyFill="1" applyBorder="1" applyAlignment="1" applyProtection="1">
      <alignment vertical="center"/>
      <protection locked="0"/>
    </xf>
    <xf numFmtId="4" fontId="35" fillId="0" borderId="28" xfId="0" applyNumberFormat="1" applyFont="1" applyBorder="1" applyAlignment="1" applyProtection="1">
      <alignment vertical="center"/>
    </xf>
    <xf numFmtId="0" fontId="35" fillId="0" borderId="5" xfId="0" applyFont="1" applyBorder="1" applyAlignment="1">
      <alignment vertical="center"/>
    </xf>
    <xf numFmtId="0" fontId="35" fillId="4" borderId="2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8" fillId="0" borderId="0" xfId="0" applyFont="1" applyAlignment="1" applyProtection="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lignment vertical="top"/>
      <protection locked="0"/>
    </xf>
    <xf numFmtId="0" fontId="36" fillId="0" borderId="29" xfId="0" applyFont="1" applyBorder="1" applyAlignment="1">
      <alignment vertical="center" wrapText="1"/>
      <protection locked="0"/>
    </xf>
    <xf numFmtId="0" fontId="36" fillId="0" borderId="30" xfId="0" applyFont="1" applyBorder="1" applyAlignment="1">
      <alignment vertical="center" wrapText="1"/>
      <protection locked="0"/>
    </xf>
    <xf numFmtId="0" fontId="36" fillId="0" borderId="31" xfId="0" applyFont="1" applyBorder="1" applyAlignment="1">
      <alignment vertical="center" wrapText="1"/>
      <protection locked="0"/>
    </xf>
    <xf numFmtId="0" fontId="36" fillId="0" borderId="32" xfId="0" applyFont="1" applyBorder="1" applyAlignment="1">
      <alignment horizontal="center" vertical="center" wrapText="1"/>
      <protection locked="0"/>
    </xf>
    <xf numFmtId="0" fontId="37" fillId="0" borderId="1" xfId="0" applyFont="1" applyBorder="1" applyAlignment="1">
      <alignment horizontal="center" vertical="center" wrapText="1"/>
      <protection locked="0"/>
    </xf>
    <xf numFmtId="0" fontId="36" fillId="0" borderId="33" xfId="0" applyFont="1" applyBorder="1" applyAlignment="1">
      <alignment horizontal="center" vertical="center" wrapText="1"/>
      <protection locked="0"/>
    </xf>
    <xf numFmtId="0" fontId="36" fillId="0" borderId="32" xfId="0" applyFont="1" applyBorder="1" applyAlignment="1">
      <alignment vertical="center" wrapText="1"/>
      <protection locked="0"/>
    </xf>
    <xf numFmtId="0" fontId="38" fillId="0" borderId="34" xfId="0" applyFont="1" applyBorder="1" applyAlignment="1">
      <alignment horizontal="left" wrapText="1"/>
      <protection locked="0"/>
    </xf>
    <xf numFmtId="0" fontId="36" fillId="0" borderId="33" xfId="0" applyFont="1" applyBorder="1" applyAlignment="1">
      <alignment vertical="center" wrapText="1"/>
      <protection locked="0"/>
    </xf>
    <xf numFmtId="0" fontId="38" fillId="0" borderId="1" xfId="0" applyFont="1" applyBorder="1" applyAlignment="1">
      <alignment horizontal="left" vertical="center" wrapText="1"/>
      <protection locked="0"/>
    </xf>
    <xf numFmtId="0" fontId="39" fillId="0" borderId="1" xfId="0" applyFont="1" applyBorder="1" applyAlignment="1">
      <alignment horizontal="left" vertical="center" wrapText="1"/>
      <protection locked="0"/>
    </xf>
    <xf numFmtId="0" fontId="39" fillId="0" borderId="32" xfId="0" applyFont="1" applyBorder="1" applyAlignment="1">
      <alignment vertical="center" wrapText="1"/>
      <protection locked="0"/>
    </xf>
    <xf numFmtId="0" fontId="39" fillId="0" borderId="1" xfId="0" applyFont="1" applyBorder="1" applyAlignment="1">
      <alignment vertical="center" wrapText="1"/>
      <protection locked="0"/>
    </xf>
    <xf numFmtId="0" fontId="39" fillId="0" borderId="1" xfId="0" applyFont="1" applyBorder="1" applyAlignment="1">
      <alignment vertical="center"/>
      <protection locked="0"/>
    </xf>
    <xf numFmtId="0" fontId="39" fillId="0" borderId="1" xfId="0" applyFont="1" applyBorder="1" applyAlignment="1">
      <alignment horizontal="left" vertical="center"/>
      <protection locked="0"/>
    </xf>
    <xf numFmtId="49" fontId="39" fillId="0" borderId="1" xfId="0" applyNumberFormat="1" applyFont="1" applyBorder="1" applyAlignment="1">
      <alignment horizontal="left" vertical="center" wrapText="1"/>
      <protection locked="0"/>
    </xf>
    <xf numFmtId="49" fontId="39" fillId="0" borderId="1" xfId="0" applyNumberFormat="1" applyFont="1" applyBorder="1" applyAlignment="1">
      <alignment vertical="center" wrapText="1"/>
      <protection locked="0"/>
    </xf>
    <xf numFmtId="0" fontId="36" fillId="0" borderId="35" xfId="0" applyFont="1" applyBorder="1" applyAlignment="1">
      <alignment vertical="center" wrapText="1"/>
      <protection locked="0"/>
    </xf>
    <xf numFmtId="0" fontId="40" fillId="0" borderId="34" xfId="0" applyFont="1" applyBorder="1" applyAlignment="1">
      <alignment vertical="center" wrapText="1"/>
      <protection locked="0"/>
    </xf>
    <xf numFmtId="0" fontId="36" fillId="0" borderId="36" xfId="0" applyFont="1" applyBorder="1" applyAlignment="1">
      <alignment vertical="center" wrapText="1"/>
      <protection locked="0"/>
    </xf>
    <xf numFmtId="0" fontId="36" fillId="0" borderId="1" xfId="0" applyFont="1" applyBorder="1" applyAlignment="1">
      <alignment vertical="top"/>
      <protection locked="0"/>
    </xf>
    <xf numFmtId="0" fontId="36" fillId="0" borderId="0" xfId="0" applyFont="1" applyAlignment="1">
      <alignment vertical="top"/>
      <protection locked="0"/>
    </xf>
    <xf numFmtId="0" fontId="36" fillId="0" borderId="29" xfId="0" applyFont="1" applyBorder="1" applyAlignment="1">
      <alignment horizontal="left" vertical="center"/>
      <protection locked="0"/>
    </xf>
    <xf numFmtId="0" fontId="36" fillId="0" borderId="30" xfId="0" applyFont="1" applyBorder="1" applyAlignment="1">
      <alignment horizontal="left" vertical="center"/>
      <protection locked="0"/>
    </xf>
    <xf numFmtId="0" fontId="36" fillId="0" borderId="31" xfId="0" applyFont="1" applyBorder="1" applyAlignment="1">
      <alignment horizontal="left" vertical="center"/>
      <protection locked="0"/>
    </xf>
    <xf numFmtId="0" fontId="36" fillId="0" borderId="32" xfId="0" applyFont="1" applyBorder="1" applyAlignment="1">
      <alignment horizontal="left" vertical="center"/>
      <protection locked="0"/>
    </xf>
    <xf numFmtId="0" fontId="37" fillId="0" borderId="1" xfId="0" applyFont="1" applyBorder="1" applyAlignment="1">
      <alignment horizontal="center" vertical="center"/>
      <protection locked="0"/>
    </xf>
    <xf numFmtId="0" fontId="36" fillId="0" borderId="33" xfId="0" applyFont="1" applyBorder="1" applyAlignment="1">
      <alignment horizontal="left" vertical="center"/>
      <protection locked="0"/>
    </xf>
    <xf numFmtId="0" fontId="38"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38" fillId="0" borderId="34" xfId="0" applyFont="1" applyBorder="1" applyAlignment="1">
      <alignment horizontal="left" vertical="center"/>
      <protection locked="0"/>
    </xf>
    <xf numFmtId="0" fontId="38" fillId="0" borderId="34" xfId="0" applyFont="1" applyBorder="1" applyAlignment="1">
      <alignment horizontal="center" vertical="center"/>
      <protection locked="0"/>
    </xf>
    <xf numFmtId="0" fontId="41" fillId="0" borderId="34" xfId="0" applyFont="1" applyBorder="1" applyAlignment="1">
      <alignment horizontal="left" vertical="center"/>
      <protection locked="0"/>
    </xf>
    <xf numFmtId="0" fontId="42" fillId="0" borderId="1" xfId="0" applyFont="1" applyBorder="1" applyAlignment="1">
      <alignment horizontal="left" vertical="center"/>
      <protection locked="0"/>
    </xf>
    <xf numFmtId="0" fontId="39" fillId="0" borderId="0" xfId="0" applyFont="1" applyAlignment="1">
      <alignment horizontal="left" vertical="center"/>
      <protection locked="0"/>
    </xf>
    <xf numFmtId="0" fontId="39" fillId="0" borderId="1" xfId="0" applyFont="1" applyBorder="1" applyAlignment="1">
      <alignment horizontal="center" vertical="center"/>
      <protection locked="0"/>
    </xf>
    <xf numFmtId="0" fontId="39" fillId="0" borderId="32" xfId="0" applyFont="1" applyBorder="1" applyAlignment="1">
      <alignment horizontal="left" vertical="center"/>
      <protection locked="0"/>
    </xf>
    <xf numFmtId="0" fontId="39" fillId="2" borderId="1" xfId="0" applyFont="1" applyFill="1" applyBorder="1" applyAlignment="1">
      <alignment horizontal="left" vertical="center"/>
      <protection locked="0"/>
    </xf>
    <xf numFmtId="0" fontId="39" fillId="2" borderId="1" xfId="0" applyFont="1" applyFill="1" applyBorder="1" applyAlignment="1">
      <alignment horizontal="center" vertical="center"/>
      <protection locked="0"/>
    </xf>
    <xf numFmtId="0" fontId="36" fillId="0" borderId="35" xfId="0" applyFont="1" applyBorder="1" applyAlignment="1">
      <alignment horizontal="left" vertical="center"/>
      <protection locked="0"/>
    </xf>
    <xf numFmtId="0" fontId="40" fillId="0" borderId="34" xfId="0" applyFont="1" applyBorder="1" applyAlignment="1">
      <alignment horizontal="left" vertical="center"/>
      <protection locked="0"/>
    </xf>
    <xf numFmtId="0" fontId="36" fillId="0" borderId="36" xfId="0" applyFont="1" applyBorder="1" applyAlignment="1">
      <alignment horizontal="left" vertical="center"/>
      <protection locked="0"/>
    </xf>
    <xf numFmtId="0" fontId="36" fillId="0" borderId="1" xfId="0" applyFont="1" applyBorder="1" applyAlignment="1">
      <alignment horizontal="left" vertical="center"/>
      <protection locked="0"/>
    </xf>
    <xf numFmtId="0" fontId="40" fillId="0" borderId="1" xfId="0" applyFont="1" applyBorder="1" applyAlignment="1">
      <alignment horizontal="left" vertical="center"/>
      <protection locked="0"/>
    </xf>
    <xf numFmtId="0" fontId="41" fillId="0" borderId="1" xfId="0" applyFont="1" applyBorder="1" applyAlignment="1">
      <alignment horizontal="left" vertical="center"/>
      <protection locked="0"/>
    </xf>
    <xf numFmtId="0" fontId="39" fillId="0" borderId="34" xfId="0" applyFont="1" applyBorder="1" applyAlignment="1">
      <alignment horizontal="left" vertical="center"/>
      <protection locked="0"/>
    </xf>
    <xf numFmtId="0" fontId="36" fillId="0" borderId="1" xfId="0" applyFont="1" applyBorder="1" applyAlignment="1">
      <alignment horizontal="left" vertical="center" wrapText="1"/>
      <protection locked="0"/>
    </xf>
    <xf numFmtId="0" fontId="39" fillId="0" borderId="1" xfId="0" applyFont="1" applyBorder="1" applyAlignment="1">
      <alignment horizontal="center" vertical="center" wrapText="1"/>
      <protection locked="0"/>
    </xf>
    <xf numFmtId="0" fontId="36" fillId="0" borderId="29" xfId="0" applyFont="1" applyBorder="1" applyAlignment="1">
      <alignment horizontal="left" vertical="center" wrapText="1"/>
      <protection locked="0"/>
    </xf>
    <xf numFmtId="0" fontId="36" fillId="0" borderId="30" xfId="0" applyFont="1" applyBorder="1" applyAlignment="1">
      <alignment horizontal="left" vertical="center" wrapText="1"/>
      <protection locked="0"/>
    </xf>
    <xf numFmtId="0" fontId="36" fillId="0" borderId="31" xfId="0" applyFont="1" applyBorder="1" applyAlignment="1">
      <alignment horizontal="left" vertical="center" wrapText="1"/>
      <protection locked="0"/>
    </xf>
    <xf numFmtId="0" fontId="36" fillId="0" borderId="32" xfId="0" applyFont="1" applyBorder="1" applyAlignment="1">
      <alignment horizontal="left" vertical="center" wrapText="1"/>
      <protection locked="0"/>
    </xf>
    <xf numFmtId="0" fontId="36"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39" fillId="0" borderId="32" xfId="0" applyFont="1" applyBorder="1" applyAlignment="1">
      <alignment horizontal="left" vertical="center" wrapText="1"/>
      <protection locked="0"/>
    </xf>
    <xf numFmtId="0" fontId="39" fillId="0" borderId="33" xfId="0" applyFont="1" applyBorder="1" applyAlignment="1">
      <alignment horizontal="left" vertical="center" wrapText="1"/>
      <protection locked="0"/>
    </xf>
    <xf numFmtId="0" fontId="39" fillId="0" borderId="33" xfId="0" applyFont="1" applyBorder="1" applyAlignment="1">
      <alignment horizontal="left" vertical="center"/>
      <protection locked="0"/>
    </xf>
    <xf numFmtId="0" fontId="39" fillId="0" borderId="35" xfId="0" applyFont="1" applyBorder="1" applyAlignment="1">
      <alignment horizontal="left" vertical="center" wrapText="1"/>
      <protection locked="0"/>
    </xf>
    <xf numFmtId="0" fontId="39" fillId="0" borderId="34" xfId="0" applyFont="1" applyBorder="1" applyAlignment="1">
      <alignment horizontal="left" vertical="center" wrapText="1"/>
      <protection locked="0"/>
    </xf>
    <xf numFmtId="0" fontId="39" fillId="0" borderId="36" xfId="0" applyFont="1" applyBorder="1" applyAlignment="1">
      <alignment horizontal="left" vertical="center" wrapText="1"/>
      <protection locked="0"/>
    </xf>
    <xf numFmtId="0" fontId="39" fillId="0" borderId="1" xfId="0" applyFont="1" applyBorder="1" applyAlignment="1">
      <alignment horizontal="left" vertical="top"/>
      <protection locked="0"/>
    </xf>
    <xf numFmtId="0" fontId="39" fillId="0" borderId="1" xfId="0" applyFont="1" applyBorder="1" applyAlignment="1">
      <alignment horizontal="center" vertical="top"/>
      <protection locked="0"/>
    </xf>
    <xf numFmtId="0" fontId="39" fillId="0" borderId="35" xfId="0" applyFont="1" applyBorder="1" applyAlignment="1">
      <alignment horizontal="left" vertical="center"/>
      <protection locked="0"/>
    </xf>
    <xf numFmtId="0" fontId="39" fillId="0" borderId="36" xfId="0" applyFont="1" applyBorder="1" applyAlignment="1">
      <alignment horizontal="left" vertical="center"/>
      <protection locked="0"/>
    </xf>
    <xf numFmtId="0" fontId="41" fillId="0" borderId="0" xfId="0" applyFont="1" applyAlignment="1">
      <alignment vertical="center"/>
      <protection locked="0"/>
    </xf>
    <xf numFmtId="0" fontId="38" fillId="0" borderId="1" xfId="0" applyFont="1" applyBorder="1" applyAlignment="1">
      <alignment vertical="center"/>
      <protection locked="0"/>
    </xf>
    <xf numFmtId="0" fontId="41" fillId="0" borderId="34" xfId="0" applyFont="1" applyBorder="1" applyAlignment="1">
      <alignment vertical="center"/>
      <protection locked="0"/>
    </xf>
    <xf numFmtId="0" fontId="38" fillId="0" borderId="34" xfId="0" applyFont="1" applyBorder="1" applyAlignment="1">
      <alignment vertical="center"/>
      <protection locked="0"/>
    </xf>
    <xf numFmtId="0" fontId="0" fillId="0" borderId="1" xfId="0" applyBorder="1" applyAlignment="1">
      <alignment vertical="top"/>
      <protection locked="0"/>
    </xf>
    <xf numFmtId="49" fontId="39"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38" fillId="0" borderId="34" xfId="0" applyFont="1" applyBorder="1" applyAlignment="1">
      <alignment horizontal="left"/>
      <protection locked="0"/>
    </xf>
    <xf numFmtId="0" fontId="41" fillId="0" borderId="34" xfId="0" applyFont="1" applyBorder="1" applyAlignment="1">
      <protection locked="0"/>
    </xf>
    <xf numFmtId="0" fontId="36" fillId="0" borderId="32" xfId="0" applyFont="1" applyBorder="1" applyAlignment="1">
      <alignment vertical="top"/>
      <protection locked="0"/>
    </xf>
    <xf numFmtId="0" fontId="36" fillId="0" borderId="33" xfId="0" applyFont="1" applyBorder="1" applyAlignment="1">
      <alignment vertical="top"/>
      <protection locked="0"/>
    </xf>
    <xf numFmtId="0" fontId="36" fillId="0" borderId="1" xfId="0" applyFont="1" applyBorder="1" applyAlignment="1">
      <alignment horizontal="center" vertical="center"/>
      <protection locked="0"/>
    </xf>
    <xf numFmtId="0" fontId="36" fillId="0" borderId="1" xfId="0" applyFont="1" applyBorder="1" applyAlignment="1">
      <alignment horizontal="left" vertical="top"/>
      <protection locked="0"/>
    </xf>
    <xf numFmtId="0" fontId="36" fillId="0" borderId="35" xfId="0" applyFont="1" applyBorder="1" applyAlignment="1">
      <alignment vertical="top"/>
      <protection locked="0"/>
    </xf>
    <xf numFmtId="0" fontId="36" fillId="0" borderId="34" xfId="0" applyFont="1" applyBorder="1" applyAlignment="1">
      <alignment vertical="top"/>
      <protection locked="0"/>
    </xf>
    <xf numFmtId="0" fontId="36"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calcChain" Target="calcChain.xml" /><Relationship Id="rId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ht="36.96" customHeight="1">
      <c r="AR2"/>
      <c r="BS2" s="22" t="s">
        <v>8</v>
      </c>
      <c r="BT2" s="22" t="s">
        <v>9</v>
      </c>
    </row>
    <row r="3" ht="6.96"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ht="36.96"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ht="14.4" customHeight="1">
      <c r="B5" s="26"/>
      <c r="C5" s="27"/>
      <c r="D5" s="32" t="s">
        <v>15</v>
      </c>
      <c r="E5" s="27"/>
      <c r="F5" s="27"/>
      <c r="G5" s="27"/>
      <c r="H5" s="27"/>
      <c r="I5" s="27"/>
      <c r="J5" s="27"/>
      <c r="K5" s="33" t="s">
        <v>16</v>
      </c>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9"/>
      <c r="BE5" s="34" t="s">
        <v>17</v>
      </c>
      <c r="BS5" s="22" t="s">
        <v>8</v>
      </c>
    </row>
    <row r="6" ht="36.96" customHeight="1">
      <c r="B6" s="26"/>
      <c r="C6" s="27"/>
      <c r="D6" s="35" t="s">
        <v>18</v>
      </c>
      <c r="E6" s="27"/>
      <c r="F6" s="27"/>
      <c r="G6" s="27"/>
      <c r="H6" s="27"/>
      <c r="I6" s="27"/>
      <c r="J6" s="27"/>
      <c r="K6" s="36" t="s">
        <v>19</v>
      </c>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9"/>
      <c r="BE6" s="37"/>
      <c r="BS6" s="22" t="s">
        <v>8</v>
      </c>
    </row>
    <row r="7" ht="14.4" customHeight="1">
      <c r="B7" s="26"/>
      <c r="C7" s="27"/>
      <c r="D7" s="38"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8" t="s">
        <v>22</v>
      </c>
      <c r="AL7" s="27"/>
      <c r="AM7" s="27"/>
      <c r="AN7" s="33" t="s">
        <v>21</v>
      </c>
      <c r="AO7" s="27"/>
      <c r="AP7" s="27"/>
      <c r="AQ7" s="29"/>
      <c r="BE7" s="37"/>
      <c r="BS7" s="22" t="s">
        <v>8</v>
      </c>
    </row>
    <row r="8" ht="14.4" customHeight="1">
      <c r="B8" s="26"/>
      <c r="C8" s="27"/>
      <c r="D8" s="38"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8" t="s">
        <v>25</v>
      </c>
      <c r="AL8" s="27"/>
      <c r="AM8" s="27"/>
      <c r="AN8" s="39" t="s">
        <v>26</v>
      </c>
      <c r="AO8" s="27"/>
      <c r="AP8" s="27"/>
      <c r="AQ8" s="29"/>
      <c r="BE8" s="37"/>
      <c r="BS8" s="22" t="s">
        <v>8</v>
      </c>
    </row>
    <row r="9" ht="14.4"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7"/>
      <c r="BS9" s="22" t="s">
        <v>8</v>
      </c>
    </row>
    <row r="10" ht="14.4" customHeight="1">
      <c r="B10" s="26"/>
      <c r="C10" s="27"/>
      <c r="D10" s="38"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8" t="s">
        <v>28</v>
      </c>
      <c r="AL10" s="27"/>
      <c r="AM10" s="27"/>
      <c r="AN10" s="33" t="s">
        <v>21</v>
      </c>
      <c r="AO10" s="27"/>
      <c r="AP10" s="27"/>
      <c r="AQ10" s="29"/>
      <c r="BE10" s="37"/>
      <c r="BS10" s="22" t="s">
        <v>8</v>
      </c>
    </row>
    <row r="11" ht="18.48" customHeight="1">
      <c r="B11" s="26"/>
      <c r="C11" s="27"/>
      <c r="D11" s="27"/>
      <c r="E11" s="33" t="s">
        <v>29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8" t="s">
        <v>30</v>
      </c>
      <c r="AL11" s="27"/>
      <c r="AM11" s="27"/>
      <c r="AN11" s="33" t="s">
        <v>21</v>
      </c>
      <c r="AO11" s="27"/>
      <c r="AP11" s="27"/>
      <c r="AQ11" s="29"/>
      <c r="BE11" s="37"/>
      <c r="BS11" s="22" t="s">
        <v>8</v>
      </c>
    </row>
    <row r="12" ht="6.96"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7"/>
      <c r="BS12" s="22" t="s">
        <v>8</v>
      </c>
    </row>
    <row r="13" ht="14.4" customHeight="1">
      <c r="B13" s="26"/>
      <c r="C13" s="27"/>
      <c r="D13" s="38" t="s">
        <v>31</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8" t="s">
        <v>28</v>
      </c>
      <c r="AL13" s="27"/>
      <c r="AM13" s="27"/>
      <c r="AN13" s="40" t="s">
        <v>32</v>
      </c>
      <c r="AO13" s="27"/>
      <c r="AP13" s="27"/>
      <c r="AQ13" s="29"/>
      <c r="BE13" s="37"/>
      <c r="BS13" s="22" t="s">
        <v>8</v>
      </c>
    </row>
    <row r="14">
      <c r="B14" s="26"/>
      <c r="C14" s="27"/>
      <c r="D14" s="27"/>
      <c r="E14" s="40" t="s">
        <v>32</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38" t="s">
        <v>30</v>
      </c>
      <c r="AL14" s="27"/>
      <c r="AM14" s="27"/>
      <c r="AN14" s="40" t="s">
        <v>32</v>
      </c>
      <c r="AO14" s="27"/>
      <c r="AP14" s="27"/>
      <c r="AQ14" s="29"/>
      <c r="BE14" s="37"/>
      <c r="BS14" s="22" t="s">
        <v>8</v>
      </c>
    </row>
    <row r="15" ht="6.96"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7"/>
      <c r="BS15" s="22" t="s">
        <v>6</v>
      </c>
    </row>
    <row r="16" ht="14.4" customHeight="1">
      <c r="B16" s="26"/>
      <c r="C16" s="27"/>
      <c r="D16" s="38" t="s">
        <v>33</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8" t="s">
        <v>28</v>
      </c>
      <c r="AL16" s="27"/>
      <c r="AM16" s="27"/>
      <c r="AN16" s="33" t="s">
        <v>21</v>
      </c>
      <c r="AO16" s="27"/>
      <c r="AP16" s="27"/>
      <c r="AQ16" s="29"/>
      <c r="BE16" s="37"/>
      <c r="BS16" s="22" t="s">
        <v>6</v>
      </c>
    </row>
    <row r="17" ht="18.48" customHeight="1">
      <c r="B17" s="26"/>
      <c r="C17" s="27"/>
      <c r="D17" s="27"/>
      <c r="E17" s="33" t="s">
        <v>29</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8" t="s">
        <v>30</v>
      </c>
      <c r="AL17" s="27"/>
      <c r="AM17" s="27"/>
      <c r="AN17" s="33" t="s">
        <v>21</v>
      </c>
      <c r="AO17" s="27"/>
      <c r="AP17" s="27"/>
      <c r="AQ17" s="29"/>
      <c r="BE17" s="37"/>
      <c r="BS17" s="22" t="s">
        <v>34</v>
      </c>
    </row>
    <row r="18" ht="6.96"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7"/>
      <c r="BS18" s="22" t="s">
        <v>8</v>
      </c>
    </row>
    <row r="19" ht="14.4" customHeight="1">
      <c r="B19" s="26"/>
      <c r="C19" s="27"/>
      <c r="D19" s="38" t="s">
        <v>35</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7"/>
      <c r="BS19" s="22" t="s">
        <v>8</v>
      </c>
    </row>
    <row r="20" ht="57" customHeight="1">
      <c r="B20" s="26"/>
      <c r="C20" s="27"/>
      <c r="D20" s="27"/>
      <c r="E20" s="42" t="s">
        <v>36</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27"/>
      <c r="AP20" s="27"/>
      <c r="AQ20" s="29"/>
      <c r="BE20" s="37"/>
      <c r="BS20" s="22" t="s">
        <v>6</v>
      </c>
    </row>
    <row r="21" ht="6.96"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7"/>
    </row>
    <row r="22" ht="6.96" customHeight="1">
      <c r="B22" s="26"/>
      <c r="C22" s="27"/>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27"/>
      <c r="AQ22" s="29"/>
      <c r="BE22" s="37"/>
    </row>
    <row r="23" s="1" customFormat="1" ht="25.92" customHeight="1">
      <c r="B23" s="44"/>
      <c r="C23" s="45"/>
      <c r="D23" s="46" t="s">
        <v>37</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8">
        <f>ROUND(AG51,2)</f>
        <v>0</v>
      </c>
      <c r="AL23" s="47"/>
      <c r="AM23" s="47"/>
      <c r="AN23" s="47"/>
      <c r="AO23" s="47"/>
      <c r="AP23" s="45"/>
      <c r="AQ23" s="49"/>
      <c r="BE23" s="37"/>
    </row>
    <row r="24" s="1" customFormat="1" ht="6.96"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9"/>
      <c r="BE24" s="37"/>
    </row>
    <row r="25" s="1" customFormat="1">
      <c r="B25" s="44"/>
      <c r="C25" s="45"/>
      <c r="D25" s="45"/>
      <c r="E25" s="45"/>
      <c r="F25" s="45"/>
      <c r="G25" s="45"/>
      <c r="H25" s="45"/>
      <c r="I25" s="45"/>
      <c r="J25" s="45"/>
      <c r="K25" s="45"/>
      <c r="L25" s="50" t="s">
        <v>38</v>
      </c>
      <c r="M25" s="50"/>
      <c r="N25" s="50"/>
      <c r="O25" s="50"/>
      <c r="P25" s="45"/>
      <c r="Q25" s="45"/>
      <c r="R25" s="45"/>
      <c r="S25" s="45"/>
      <c r="T25" s="45"/>
      <c r="U25" s="45"/>
      <c r="V25" s="45"/>
      <c r="W25" s="50" t="s">
        <v>39</v>
      </c>
      <c r="X25" s="50"/>
      <c r="Y25" s="50"/>
      <c r="Z25" s="50"/>
      <c r="AA25" s="50"/>
      <c r="AB25" s="50"/>
      <c r="AC25" s="50"/>
      <c r="AD25" s="50"/>
      <c r="AE25" s="50"/>
      <c r="AF25" s="45"/>
      <c r="AG25" s="45"/>
      <c r="AH25" s="45"/>
      <c r="AI25" s="45"/>
      <c r="AJ25" s="45"/>
      <c r="AK25" s="50" t="s">
        <v>40</v>
      </c>
      <c r="AL25" s="50"/>
      <c r="AM25" s="50"/>
      <c r="AN25" s="50"/>
      <c r="AO25" s="50"/>
      <c r="AP25" s="45"/>
      <c r="AQ25" s="49"/>
      <c r="BE25" s="37"/>
    </row>
    <row r="26" s="2" customFormat="1" ht="14.4" customHeight="1">
      <c r="B26" s="51"/>
      <c r="C26" s="52"/>
      <c r="D26" s="53" t="s">
        <v>41</v>
      </c>
      <c r="E26" s="52"/>
      <c r="F26" s="53" t="s">
        <v>42</v>
      </c>
      <c r="G26" s="52"/>
      <c r="H26" s="52"/>
      <c r="I26" s="52"/>
      <c r="J26" s="52"/>
      <c r="K26" s="52"/>
      <c r="L26" s="54">
        <v>0.20999999999999999</v>
      </c>
      <c r="M26" s="52"/>
      <c r="N26" s="52"/>
      <c r="O26" s="52"/>
      <c r="P26" s="52"/>
      <c r="Q26" s="52"/>
      <c r="R26" s="52"/>
      <c r="S26" s="52"/>
      <c r="T26" s="52"/>
      <c r="U26" s="52"/>
      <c r="V26" s="52"/>
      <c r="W26" s="55">
        <f>ROUND(AZ51,2)</f>
        <v>0</v>
      </c>
      <c r="X26" s="52"/>
      <c r="Y26" s="52"/>
      <c r="Z26" s="52"/>
      <c r="AA26" s="52"/>
      <c r="AB26" s="52"/>
      <c r="AC26" s="52"/>
      <c r="AD26" s="52"/>
      <c r="AE26" s="52"/>
      <c r="AF26" s="52"/>
      <c r="AG26" s="52"/>
      <c r="AH26" s="52"/>
      <c r="AI26" s="52"/>
      <c r="AJ26" s="52"/>
      <c r="AK26" s="55">
        <f>ROUND(AV51,2)</f>
        <v>0</v>
      </c>
      <c r="AL26" s="52"/>
      <c r="AM26" s="52"/>
      <c r="AN26" s="52"/>
      <c r="AO26" s="52"/>
      <c r="AP26" s="52"/>
      <c r="AQ26" s="56"/>
      <c r="BE26" s="37"/>
    </row>
    <row r="27" s="2" customFormat="1" ht="14.4" customHeight="1">
      <c r="B27" s="51"/>
      <c r="C27" s="52"/>
      <c r="D27" s="52"/>
      <c r="E27" s="52"/>
      <c r="F27" s="53" t="s">
        <v>43</v>
      </c>
      <c r="G27" s="52"/>
      <c r="H27" s="52"/>
      <c r="I27" s="52"/>
      <c r="J27" s="52"/>
      <c r="K27" s="52"/>
      <c r="L27" s="54">
        <v>0.14999999999999999</v>
      </c>
      <c r="M27" s="52"/>
      <c r="N27" s="52"/>
      <c r="O27" s="52"/>
      <c r="P27" s="52"/>
      <c r="Q27" s="52"/>
      <c r="R27" s="52"/>
      <c r="S27" s="52"/>
      <c r="T27" s="52"/>
      <c r="U27" s="52"/>
      <c r="V27" s="52"/>
      <c r="W27" s="55">
        <f>ROUND(BA51,2)</f>
        <v>0</v>
      </c>
      <c r="X27" s="52"/>
      <c r="Y27" s="52"/>
      <c r="Z27" s="52"/>
      <c r="AA27" s="52"/>
      <c r="AB27" s="52"/>
      <c r="AC27" s="52"/>
      <c r="AD27" s="52"/>
      <c r="AE27" s="52"/>
      <c r="AF27" s="52"/>
      <c r="AG27" s="52"/>
      <c r="AH27" s="52"/>
      <c r="AI27" s="52"/>
      <c r="AJ27" s="52"/>
      <c r="AK27" s="55">
        <f>ROUND(AW51,2)</f>
        <v>0</v>
      </c>
      <c r="AL27" s="52"/>
      <c r="AM27" s="52"/>
      <c r="AN27" s="52"/>
      <c r="AO27" s="52"/>
      <c r="AP27" s="52"/>
      <c r="AQ27" s="56"/>
      <c r="BE27" s="37"/>
    </row>
    <row r="28" hidden="1" s="2" customFormat="1" ht="14.4" customHeight="1">
      <c r="B28" s="51"/>
      <c r="C28" s="52"/>
      <c r="D28" s="52"/>
      <c r="E28" s="52"/>
      <c r="F28" s="53" t="s">
        <v>44</v>
      </c>
      <c r="G28" s="52"/>
      <c r="H28" s="52"/>
      <c r="I28" s="52"/>
      <c r="J28" s="52"/>
      <c r="K28" s="52"/>
      <c r="L28" s="54">
        <v>0.20999999999999999</v>
      </c>
      <c r="M28" s="52"/>
      <c r="N28" s="52"/>
      <c r="O28" s="52"/>
      <c r="P28" s="52"/>
      <c r="Q28" s="52"/>
      <c r="R28" s="52"/>
      <c r="S28" s="52"/>
      <c r="T28" s="52"/>
      <c r="U28" s="52"/>
      <c r="V28" s="52"/>
      <c r="W28" s="55">
        <f>ROUND(BB51,2)</f>
        <v>0</v>
      </c>
      <c r="X28" s="52"/>
      <c r="Y28" s="52"/>
      <c r="Z28" s="52"/>
      <c r="AA28" s="52"/>
      <c r="AB28" s="52"/>
      <c r="AC28" s="52"/>
      <c r="AD28" s="52"/>
      <c r="AE28" s="52"/>
      <c r="AF28" s="52"/>
      <c r="AG28" s="52"/>
      <c r="AH28" s="52"/>
      <c r="AI28" s="52"/>
      <c r="AJ28" s="52"/>
      <c r="AK28" s="55">
        <v>0</v>
      </c>
      <c r="AL28" s="52"/>
      <c r="AM28" s="52"/>
      <c r="AN28" s="52"/>
      <c r="AO28" s="52"/>
      <c r="AP28" s="52"/>
      <c r="AQ28" s="56"/>
      <c r="BE28" s="37"/>
    </row>
    <row r="29" hidden="1" s="2" customFormat="1" ht="14.4" customHeight="1">
      <c r="B29" s="51"/>
      <c r="C29" s="52"/>
      <c r="D29" s="52"/>
      <c r="E29" s="52"/>
      <c r="F29" s="53" t="s">
        <v>45</v>
      </c>
      <c r="G29" s="52"/>
      <c r="H29" s="52"/>
      <c r="I29" s="52"/>
      <c r="J29" s="52"/>
      <c r="K29" s="52"/>
      <c r="L29" s="54">
        <v>0.14999999999999999</v>
      </c>
      <c r="M29" s="52"/>
      <c r="N29" s="52"/>
      <c r="O29" s="52"/>
      <c r="P29" s="52"/>
      <c r="Q29" s="52"/>
      <c r="R29" s="52"/>
      <c r="S29" s="52"/>
      <c r="T29" s="52"/>
      <c r="U29" s="52"/>
      <c r="V29" s="52"/>
      <c r="W29" s="55">
        <f>ROUND(BC51,2)</f>
        <v>0</v>
      </c>
      <c r="X29" s="52"/>
      <c r="Y29" s="52"/>
      <c r="Z29" s="52"/>
      <c r="AA29" s="52"/>
      <c r="AB29" s="52"/>
      <c r="AC29" s="52"/>
      <c r="AD29" s="52"/>
      <c r="AE29" s="52"/>
      <c r="AF29" s="52"/>
      <c r="AG29" s="52"/>
      <c r="AH29" s="52"/>
      <c r="AI29" s="52"/>
      <c r="AJ29" s="52"/>
      <c r="AK29" s="55">
        <v>0</v>
      </c>
      <c r="AL29" s="52"/>
      <c r="AM29" s="52"/>
      <c r="AN29" s="52"/>
      <c r="AO29" s="52"/>
      <c r="AP29" s="52"/>
      <c r="AQ29" s="56"/>
      <c r="BE29" s="37"/>
    </row>
    <row r="30" hidden="1" s="2" customFormat="1" ht="14.4" customHeight="1">
      <c r="B30" s="51"/>
      <c r="C30" s="52"/>
      <c r="D30" s="52"/>
      <c r="E30" s="52"/>
      <c r="F30" s="53" t="s">
        <v>46</v>
      </c>
      <c r="G30" s="52"/>
      <c r="H30" s="52"/>
      <c r="I30" s="52"/>
      <c r="J30" s="52"/>
      <c r="K30" s="52"/>
      <c r="L30" s="54">
        <v>0</v>
      </c>
      <c r="M30" s="52"/>
      <c r="N30" s="52"/>
      <c r="O30" s="52"/>
      <c r="P30" s="52"/>
      <c r="Q30" s="52"/>
      <c r="R30" s="52"/>
      <c r="S30" s="52"/>
      <c r="T30" s="52"/>
      <c r="U30" s="52"/>
      <c r="V30" s="52"/>
      <c r="W30" s="55">
        <f>ROUND(BD51,2)</f>
        <v>0</v>
      </c>
      <c r="X30" s="52"/>
      <c r="Y30" s="52"/>
      <c r="Z30" s="52"/>
      <c r="AA30" s="52"/>
      <c r="AB30" s="52"/>
      <c r="AC30" s="52"/>
      <c r="AD30" s="52"/>
      <c r="AE30" s="52"/>
      <c r="AF30" s="52"/>
      <c r="AG30" s="52"/>
      <c r="AH30" s="52"/>
      <c r="AI30" s="52"/>
      <c r="AJ30" s="52"/>
      <c r="AK30" s="55">
        <v>0</v>
      </c>
      <c r="AL30" s="52"/>
      <c r="AM30" s="52"/>
      <c r="AN30" s="52"/>
      <c r="AO30" s="52"/>
      <c r="AP30" s="52"/>
      <c r="AQ30" s="56"/>
      <c r="BE30" s="37"/>
    </row>
    <row r="31" s="1" customFormat="1" ht="6.96"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9"/>
      <c r="BE31" s="37"/>
    </row>
    <row r="32" s="1" customFormat="1" ht="25.92" customHeight="1">
      <c r="B32" s="44"/>
      <c r="C32" s="57"/>
      <c r="D32" s="58" t="s">
        <v>47</v>
      </c>
      <c r="E32" s="59"/>
      <c r="F32" s="59"/>
      <c r="G32" s="59"/>
      <c r="H32" s="59"/>
      <c r="I32" s="59"/>
      <c r="J32" s="59"/>
      <c r="K32" s="59"/>
      <c r="L32" s="59"/>
      <c r="M32" s="59"/>
      <c r="N32" s="59"/>
      <c r="O32" s="59"/>
      <c r="P32" s="59"/>
      <c r="Q32" s="59"/>
      <c r="R32" s="59"/>
      <c r="S32" s="59"/>
      <c r="T32" s="60" t="s">
        <v>48</v>
      </c>
      <c r="U32" s="59"/>
      <c r="V32" s="59"/>
      <c r="W32" s="59"/>
      <c r="X32" s="61" t="s">
        <v>49</v>
      </c>
      <c r="Y32" s="59"/>
      <c r="Z32" s="59"/>
      <c r="AA32" s="59"/>
      <c r="AB32" s="59"/>
      <c r="AC32" s="59"/>
      <c r="AD32" s="59"/>
      <c r="AE32" s="59"/>
      <c r="AF32" s="59"/>
      <c r="AG32" s="59"/>
      <c r="AH32" s="59"/>
      <c r="AI32" s="59"/>
      <c r="AJ32" s="59"/>
      <c r="AK32" s="62">
        <f>SUM(AK23:AK30)</f>
        <v>0</v>
      </c>
      <c r="AL32" s="59"/>
      <c r="AM32" s="59"/>
      <c r="AN32" s="59"/>
      <c r="AO32" s="63"/>
      <c r="AP32" s="57"/>
      <c r="AQ32" s="64"/>
      <c r="BE32" s="37"/>
    </row>
    <row r="33" s="1" customFormat="1" ht="6.96"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9"/>
    </row>
    <row r="34" s="1" customFormat="1" ht="6.96" customHeight="1">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7"/>
    </row>
    <row r="38" s="1" customFormat="1" ht="6.96" customHeight="1">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70"/>
    </row>
    <row r="39" s="1" customFormat="1" ht="36.96" customHeight="1">
      <c r="B39" s="44"/>
      <c r="C39" s="71" t="s">
        <v>50</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0"/>
    </row>
    <row r="40" s="1" customFormat="1" ht="6.96" customHeight="1">
      <c r="B40" s="44"/>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0"/>
    </row>
    <row r="41" s="3" customFormat="1" ht="14.4" customHeight="1">
      <c r="B41" s="73"/>
      <c r="C41" s="74" t="s">
        <v>15</v>
      </c>
      <c r="D41" s="75"/>
      <c r="E41" s="75"/>
      <c r="F41" s="75"/>
      <c r="G41" s="75"/>
      <c r="H41" s="75"/>
      <c r="I41" s="75"/>
      <c r="J41" s="75"/>
      <c r="K41" s="75"/>
      <c r="L41" s="75" t="str">
        <f>K5</f>
        <v>JERA1705</v>
      </c>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6"/>
    </row>
    <row r="42" s="4" customFormat="1" ht="36.96" customHeight="1">
      <c r="B42" s="77"/>
      <c r="C42" s="78" t="s">
        <v>18</v>
      </c>
      <c r="D42" s="79"/>
      <c r="E42" s="79"/>
      <c r="F42" s="79"/>
      <c r="G42" s="79"/>
      <c r="H42" s="79"/>
      <c r="I42" s="79"/>
      <c r="J42" s="79"/>
      <c r="K42" s="79"/>
      <c r="L42" s="80" t="str">
        <f>K6</f>
        <v>Vybudování plynové kotelny pro dům Senovážná 2110/3</v>
      </c>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81"/>
    </row>
    <row r="43" s="1" customFormat="1" ht="6.96" customHeight="1">
      <c r="B43" s="44"/>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0"/>
    </row>
    <row r="44" s="1" customFormat="1">
      <c r="B44" s="44"/>
      <c r="C44" s="74" t="s">
        <v>23</v>
      </c>
      <c r="D44" s="72"/>
      <c r="E44" s="72"/>
      <c r="F44" s="72"/>
      <c r="G44" s="72"/>
      <c r="H44" s="72"/>
      <c r="I44" s="72"/>
      <c r="J44" s="72"/>
      <c r="K44" s="72"/>
      <c r="L44" s="82" t="str">
        <f>IF(K8="","",K8)</f>
        <v xml:space="preserve">Ostrava-Moravská Ostrava </v>
      </c>
      <c r="M44" s="72"/>
      <c r="N44" s="72"/>
      <c r="O44" s="72"/>
      <c r="P44" s="72"/>
      <c r="Q44" s="72"/>
      <c r="R44" s="72"/>
      <c r="S44" s="72"/>
      <c r="T44" s="72"/>
      <c r="U44" s="72"/>
      <c r="V44" s="72"/>
      <c r="W44" s="72"/>
      <c r="X44" s="72"/>
      <c r="Y44" s="72"/>
      <c r="Z44" s="72"/>
      <c r="AA44" s="72"/>
      <c r="AB44" s="72"/>
      <c r="AC44" s="72"/>
      <c r="AD44" s="72"/>
      <c r="AE44" s="72"/>
      <c r="AF44" s="72"/>
      <c r="AG44" s="72"/>
      <c r="AH44" s="72"/>
      <c r="AI44" s="74" t="s">
        <v>25</v>
      </c>
      <c r="AJ44" s="72"/>
      <c r="AK44" s="72"/>
      <c r="AL44" s="72"/>
      <c r="AM44" s="83" t="str">
        <f>IF(AN8= "","",AN8)</f>
        <v>3. 10. 2017</v>
      </c>
      <c r="AN44" s="83"/>
      <c r="AO44" s="72"/>
      <c r="AP44" s="72"/>
      <c r="AQ44" s="72"/>
      <c r="AR44" s="70"/>
    </row>
    <row r="45" s="1" customFormat="1" ht="6.96" customHeight="1">
      <c r="B45" s="44"/>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0"/>
    </row>
    <row r="46" s="1" customFormat="1">
      <c r="B46" s="44"/>
      <c r="C46" s="74" t="s">
        <v>27</v>
      </c>
      <c r="D46" s="72"/>
      <c r="E46" s="72"/>
      <c r="F46" s="72"/>
      <c r="G46" s="72"/>
      <c r="H46" s="72"/>
      <c r="I46" s="72"/>
      <c r="J46" s="72"/>
      <c r="K46" s="72"/>
      <c r="L46" s="75" t="str">
        <f>IF(E11= "","",E11)</f>
        <v xml:space="preserve"> </v>
      </c>
      <c r="M46" s="72"/>
      <c r="N46" s="72"/>
      <c r="O46" s="72"/>
      <c r="P46" s="72"/>
      <c r="Q46" s="72"/>
      <c r="R46" s="72"/>
      <c r="S46" s="72"/>
      <c r="T46" s="72"/>
      <c r="U46" s="72"/>
      <c r="V46" s="72"/>
      <c r="W46" s="72"/>
      <c r="X46" s="72"/>
      <c r="Y46" s="72"/>
      <c r="Z46" s="72"/>
      <c r="AA46" s="72"/>
      <c r="AB46" s="72"/>
      <c r="AC46" s="72"/>
      <c r="AD46" s="72"/>
      <c r="AE46" s="72"/>
      <c r="AF46" s="72"/>
      <c r="AG46" s="72"/>
      <c r="AH46" s="72"/>
      <c r="AI46" s="74" t="s">
        <v>33</v>
      </c>
      <c r="AJ46" s="72"/>
      <c r="AK46" s="72"/>
      <c r="AL46" s="72"/>
      <c r="AM46" s="75" t="str">
        <f>IF(E17="","",E17)</f>
        <v xml:space="preserve"> </v>
      </c>
      <c r="AN46" s="75"/>
      <c r="AO46" s="75"/>
      <c r="AP46" s="75"/>
      <c r="AQ46" s="72"/>
      <c r="AR46" s="70"/>
      <c r="AS46" s="84" t="s">
        <v>51</v>
      </c>
      <c r="AT46" s="85"/>
      <c r="AU46" s="86"/>
      <c r="AV46" s="86"/>
      <c r="AW46" s="86"/>
      <c r="AX46" s="86"/>
      <c r="AY46" s="86"/>
      <c r="AZ46" s="86"/>
      <c r="BA46" s="86"/>
      <c r="BB46" s="86"/>
      <c r="BC46" s="86"/>
      <c r="BD46" s="87"/>
    </row>
    <row r="47" s="1" customFormat="1">
      <c r="B47" s="44"/>
      <c r="C47" s="74" t="s">
        <v>31</v>
      </c>
      <c r="D47" s="72"/>
      <c r="E47" s="72"/>
      <c r="F47" s="72"/>
      <c r="G47" s="72"/>
      <c r="H47" s="72"/>
      <c r="I47" s="72"/>
      <c r="J47" s="72"/>
      <c r="K47" s="72"/>
      <c r="L47" s="75" t="str">
        <f>IF(E14= "Vyplň údaj","",E14)</f>
        <v/>
      </c>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0"/>
      <c r="AS47" s="88"/>
      <c r="AT47" s="89"/>
      <c r="AU47" s="90"/>
      <c r="AV47" s="90"/>
      <c r="AW47" s="90"/>
      <c r="AX47" s="90"/>
      <c r="AY47" s="90"/>
      <c r="AZ47" s="90"/>
      <c r="BA47" s="90"/>
      <c r="BB47" s="90"/>
      <c r="BC47" s="90"/>
      <c r="BD47" s="91"/>
    </row>
    <row r="48" s="1" customFormat="1" ht="10.8" customHeight="1">
      <c r="B48" s="44"/>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0"/>
      <c r="AS48" s="92"/>
      <c r="AT48" s="53"/>
      <c r="AU48" s="45"/>
      <c r="AV48" s="45"/>
      <c r="AW48" s="45"/>
      <c r="AX48" s="45"/>
      <c r="AY48" s="45"/>
      <c r="AZ48" s="45"/>
      <c r="BA48" s="45"/>
      <c r="BB48" s="45"/>
      <c r="BC48" s="45"/>
      <c r="BD48" s="93"/>
    </row>
    <row r="49" s="1" customFormat="1" ht="29.28" customHeight="1">
      <c r="B49" s="44"/>
      <c r="C49" s="94" t="s">
        <v>52</v>
      </c>
      <c r="D49" s="95"/>
      <c r="E49" s="95"/>
      <c r="F49" s="95"/>
      <c r="G49" s="95"/>
      <c r="H49" s="96"/>
      <c r="I49" s="97" t="s">
        <v>53</v>
      </c>
      <c r="J49" s="95"/>
      <c r="K49" s="95"/>
      <c r="L49" s="95"/>
      <c r="M49" s="95"/>
      <c r="N49" s="95"/>
      <c r="O49" s="95"/>
      <c r="P49" s="95"/>
      <c r="Q49" s="95"/>
      <c r="R49" s="95"/>
      <c r="S49" s="95"/>
      <c r="T49" s="95"/>
      <c r="U49" s="95"/>
      <c r="V49" s="95"/>
      <c r="W49" s="95"/>
      <c r="X49" s="95"/>
      <c r="Y49" s="95"/>
      <c r="Z49" s="95"/>
      <c r="AA49" s="95"/>
      <c r="AB49" s="95"/>
      <c r="AC49" s="95"/>
      <c r="AD49" s="95"/>
      <c r="AE49" s="95"/>
      <c r="AF49" s="95"/>
      <c r="AG49" s="98" t="s">
        <v>54</v>
      </c>
      <c r="AH49" s="95"/>
      <c r="AI49" s="95"/>
      <c r="AJ49" s="95"/>
      <c r="AK49" s="95"/>
      <c r="AL49" s="95"/>
      <c r="AM49" s="95"/>
      <c r="AN49" s="97" t="s">
        <v>55</v>
      </c>
      <c r="AO49" s="95"/>
      <c r="AP49" s="95"/>
      <c r="AQ49" s="99" t="s">
        <v>56</v>
      </c>
      <c r="AR49" s="70"/>
      <c r="AS49" s="100" t="s">
        <v>57</v>
      </c>
      <c r="AT49" s="101" t="s">
        <v>58</v>
      </c>
      <c r="AU49" s="101" t="s">
        <v>59</v>
      </c>
      <c r="AV49" s="101" t="s">
        <v>60</v>
      </c>
      <c r="AW49" s="101" t="s">
        <v>61</v>
      </c>
      <c r="AX49" s="101" t="s">
        <v>62</v>
      </c>
      <c r="AY49" s="101" t="s">
        <v>63</v>
      </c>
      <c r="AZ49" s="101" t="s">
        <v>64</v>
      </c>
      <c r="BA49" s="101" t="s">
        <v>65</v>
      </c>
      <c r="BB49" s="101" t="s">
        <v>66</v>
      </c>
      <c r="BC49" s="101" t="s">
        <v>67</v>
      </c>
      <c r="BD49" s="102" t="s">
        <v>68</v>
      </c>
    </row>
    <row r="50" s="1" customFormat="1" ht="10.8" customHeight="1">
      <c r="B50" s="44"/>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0"/>
      <c r="AS50" s="103"/>
      <c r="AT50" s="104"/>
      <c r="AU50" s="104"/>
      <c r="AV50" s="104"/>
      <c r="AW50" s="104"/>
      <c r="AX50" s="104"/>
      <c r="AY50" s="104"/>
      <c r="AZ50" s="104"/>
      <c r="BA50" s="104"/>
      <c r="BB50" s="104"/>
      <c r="BC50" s="104"/>
      <c r="BD50" s="105"/>
    </row>
    <row r="51" s="4" customFormat="1" ht="32.4" customHeight="1">
      <c r="B51" s="77"/>
      <c r="C51" s="106" t="s">
        <v>69</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8">
        <f>ROUND(AG52,2)</f>
        <v>0</v>
      </c>
      <c r="AH51" s="108"/>
      <c r="AI51" s="108"/>
      <c r="AJ51" s="108"/>
      <c r="AK51" s="108"/>
      <c r="AL51" s="108"/>
      <c r="AM51" s="108"/>
      <c r="AN51" s="109">
        <f>SUM(AG51,AT51)</f>
        <v>0</v>
      </c>
      <c r="AO51" s="109"/>
      <c r="AP51" s="109"/>
      <c r="AQ51" s="110" t="s">
        <v>21</v>
      </c>
      <c r="AR51" s="81"/>
      <c r="AS51" s="111">
        <f>ROUND(AS52,2)</f>
        <v>0</v>
      </c>
      <c r="AT51" s="112">
        <f>ROUND(SUM(AV51:AW51),2)</f>
        <v>0</v>
      </c>
      <c r="AU51" s="113">
        <f>ROUND(AU52,5)</f>
        <v>0</v>
      </c>
      <c r="AV51" s="112">
        <f>ROUND(AZ51*L26,2)</f>
        <v>0</v>
      </c>
      <c r="AW51" s="112">
        <f>ROUND(BA51*L27,2)</f>
        <v>0</v>
      </c>
      <c r="AX51" s="112">
        <f>ROUND(BB51*L26,2)</f>
        <v>0</v>
      </c>
      <c r="AY51" s="112">
        <f>ROUND(BC51*L27,2)</f>
        <v>0</v>
      </c>
      <c r="AZ51" s="112">
        <f>ROUND(AZ52,2)</f>
        <v>0</v>
      </c>
      <c r="BA51" s="112">
        <f>ROUND(BA52,2)</f>
        <v>0</v>
      </c>
      <c r="BB51" s="112">
        <f>ROUND(BB52,2)</f>
        <v>0</v>
      </c>
      <c r="BC51" s="112">
        <f>ROUND(BC52,2)</f>
        <v>0</v>
      </c>
      <c r="BD51" s="114">
        <f>ROUND(BD52,2)</f>
        <v>0</v>
      </c>
      <c r="BS51" s="115" t="s">
        <v>70</v>
      </c>
      <c r="BT51" s="115" t="s">
        <v>71</v>
      </c>
      <c r="BV51" s="115" t="s">
        <v>72</v>
      </c>
      <c r="BW51" s="115" t="s">
        <v>7</v>
      </c>
      <c r="BX51" s="115" t="s">
        <v>73</v>
      </c>
      <c r="CL51" s="115" t="s">
        <v>21</v>
      </c>
    </row>
    <row r="52" s="5" customFormat="1" ht="31.5" customHeight="1">
      <c r="A52" s="116" t="s">
        <v>74</v>
      </c>
      <c r="B52" s="117"/>
      <c r="C52" s="118"/>
      <c r="D52" s="119" t="s">
        <v>16</v>
      </c>
      <c r="E52" s="119"/>
      <c r="F52" s="119"/>
      <c r="G52" s="119"/>
      <c r="H52" s="119"/>
      <c r="I52" s="120"/>
      <c r="J52" s="119" t="s">
        <v>19</v>
      </c>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21">
        <f>'JERA1705 - Vybudování ply...'!J25</f>
        <v>0</v>
      </c>
      <c r="AH52" s="120"/>
      <c r="AI52" s="120"/>
      <c r="AJ52" s="120"/>
      <c r="AK52" s="120"/>
      <c r="AL52" s="120"/>
      <c r="AM52" s="120"/>
      <c r="AN52" s="121">
        <f>SUM(AG52,AT52)</f>
        <v>0</v>
      </c>
      <c r="AO52" s="120"/>
      <c r="AP52" s="120"/>
      <c r="AQ52" s="122" t="s">
        <v>75</v>
      </c>
      <c r="AR52" s="123"/>
      <c r="AS52" s="124">
        <v>0</v>
      </c>
      <c r="AT52" s="125">
        <f>ROUND(SUM(AV52:AW52),2)</f>
        <v>0</v>
      </c>
      <c r="AU52" s="126">
        <f>'JERA1705 - Vybudování ply...'!P100</f>
        <v>0</v>
      </c>
      <c r="AV52" s="125">
        <f>'JERA1705 - Vybudování ply...'!J28</f>
        <v>0</v>
      </c>
      <c r="AW52" s="125">
        <f>'JERA1705 - Vybudování ply...'!J29</f>
        <v>0</v>
      </c>
      <c r="AX52" s="125">
        <f>'JERA1705 - Vybudování ply...'!J30</f>
        <v>0</v>
      </c>
      <c r="AY52" s="125">
        <f>'JERA1705 - Vybudování ply...'!J31</f>
        <v>0</v>
      </c>
      <c r="AZ52" s="125">
        <f>'JERA1705 - Vybudování ply...'!F28</f>
        <v>0</v>
      </c>
      <c r="BA52" s="125">
        <f>'JERA1705 - Vybudování ply...'!F29</f>
        <v>0</v>
      </c>
      <c r="BB52" s="125">
        <f>'JERA1705 - Vybudování ply...'!F30</f>
        <v>0</v>
      </c>
      <c r="BC52" s="125">
        <f>'JERA1705 - Vybudování ply...'!F31</f>
        <v>0</v>
      </c>
      <c r="BD52" s="127">
        <f>'JERA1705 - Vybudování ply...'!F32</f>
        <v>0</v>
      </c>
      <c r="BT52" s="128" t="s">
        <v>76</v>
      </c>
      <c r="BU52" s="128" t="s">
        <v>77</v>
      </c>
      <c r="BV52" s="128" t="s">
        <v>72</v>
      </c>
      <c r="BW52" s="128" t="s">
        <v>7</v>
      </c>
      <c r="BX52" s="128" t="s">
        <v>73</v>
      </c>
      <c r="CL52" s="128" t="s">
        <v>21</v>
      </c>
    </row>
    <row r="53" s="1" customFormat="1" ht="30" customHeight="1">
      <c r="B53" s="44"/>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0"/>
    </row>
    <row r="54" s="1" customFormat="1" ht="6.96" customHeight="1">
      <c r="B54" s="65"/>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70"/>
    </row>
  </sheetData>
  <sheetProtection sheet="1" formatColumns="0" formatRows="0" objects="1" scenarios="1" spinCount="100000" saltValue="Hla3X2Pa4S5dhb4YEJ01W2xhkwVq/s0lIbycv9h/ELZlUhRv0RrrtTfsdQzKSuKRTummkDm3gyOedMJjZL7iSw==" hashValue="BJaiD19BrZxSFujXv9loGMbodSZe4HMb9oDyVVfbeiBqbyR2g5E8pPoEpt8I2ZDogmBsfX03NIO1oigYl5spiw==" algorithmName="SHA-512" password="CC35"/>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JERA1705 - Vybudování ply...'!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2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19"/>
      <c r="B1" s="130"/>
      <c r="C1" s="130"/>
      <c r="D1" s="131" t="s">
        <v>1</v>
      </c>
      <c r="E1" s="130"/>
      <c r="F1" s="132" t="s">
        <v>78</v>
      </c>
      <c r="G1" s="132" t="s">
        <v>79</v>
      </c>
      <c r="H1" s="132"/>
      <c r="I1" s="133"/>
      <c r="J1" s="132" t="s">
        <v>80</v>
      </c>
      <c r="K1" s="131" t="s">
        <v>81</v>
      </c>
      <c r="L1" s="132" t="s">
        <v>82</v>
      </c>
      <c r="M1" s="132"/>
      <c r="N1" s="132"/>
      <c r="O1" s="132"/>
      <c r="P1" s="132"/>
      <c r="Q1" s="132"/>
      <c r="R1" s="132"/>
      <c r="S1" s="132"/>
      <c r="T1" s="13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ht="36.96" customHeight="1">
      <c r="L2"/>
      <c r="AT2" s="22" t="s">
        <v>7</v>
      </c>
    </row>
    <row r="3" ht="6.96" customHeight="1">
      <c r="B3" s="23"/>
      <c r="C3" s="24"/>
      <c r="D3" s="24"/>
      <c r="E3" s="24"/>
      <c r="F3" s="24"/>
      <c r="G3" s="24"/>
      <c r="H3" s="24"/>
      <c r="I3" s="134"/>
      <c r="J3" s="24"/>
      <c r="K3" s="25"/>
      <c r="AT3" s="22" t="s">
        <v>76</v>
      </c>
    </row>
    <row r="4" ht="36.96" customHeight="1">
      <c r="B4" s="26"/>
      <c r="C4" s="27"/>
      <c r="D4" s="28" t="s">
        <v>83</v>
      </c>
      <c r="E4" s="27"/>
      <c r="F4" s="27"/>
      <c r="G4" s="27"/>
      <c r="H4" s="27"/>
      <c r="I4" s="135"/>
      <c r="J4" s="27"/>
      <c r="K4" s="29"/>
      <c r="M4" s="30" t="s">
        <v>12</v>
      </c>
      <c r="AT4" s="22" t="s">
        <v>6</v>
      </c>
    </row>
    <row r="5" ht="6.96" customHeight="1">
      <c r="B5" s="26"/>
      <c r="C5" s="27"/>
      <c r="D5" s="27"/>
      <c r="E5" s="27"/>
      <c r="F5" s="27"/>
      <c r="G5" s="27"/>
      <c r="H5" s="27"/>
      <c r="I5" s="135"/>
      <c r="J5" s="27"/>
      <c r="K5" s="29"/>
    </row>
    <row r="6" s="1" customFormat="1">
      <c r="B6" s="44"/>
      <c r="C6" s="45"/>
      <c r="D6" s="38" t="s">
        <v>18</v>
      </c>
      <c r="E6" s="45"/>
      <c r="F6" s="45"/>
      <c r="G6" s="45"/>
      <c r="H6" s="45"/>
      <c r="I6" s="136"/>
      <c r="J6" s="45"/>
      <c r="K6" s="49"/>
    </row>
    <row r="7" s="1" customFormat="1" ht="36.96" customHeight="1">
      <c r="B7" s="44"/>
      <c r="C7" s="45"/>
      <c r="D7" s="45"/>
      <c r="E7" s="137" t="s">
        <v>19</v>
      </c>
      <c r="F7" s="45"/>
      <c r="G7" s="45"/>
      <c r="H7" s="45"/>
      <c r="I7" s="136"/>
      <c r="J7" s="45"/>
      <c r="K7" s="49"/>
    </row>
    <row r="8" s="1" customFormat="1">
      <c r="B8" s="44"/>
      <c r="C8" s="45"/>
      <c r="D8" s="45"/>
      <c r="E8" s="45"/>
      <c r="F8" s="45"/>
      <c r="G8" s="45"/>
      <c r="H8" s="45"/>
      <c r="I8" s="136"/>
      <c r="J8" s="45"/>
      <c r="K8" s="49"/>
    </row>
    <row r="9" s="1" customFormat="1" ht="14.4" customHeight="1">
      <c r="B9" s="44"/>
      <c r="C9" s="45"/>
      <c r="D9" s="38" t="s">
        <v>20</v>
      </c>
      <c r="E9" s="45"/>
      <c r="F9" s="33" t="s">
        <v>21</v>
      </c>
      <c r="G9" s="45"/>
      <c r="H9" s="45"/>
      <c r="I9" s="138" t="s">
        <v>22</v>
      </c>
      <c r="J9" s="33" t="s">
        <v>21</v>
      </c>
      <c r="K9" s="49"/>
    </row>
    <row r="10" s="1" customFormat="1" ht="14.4" customHeight="1">
      <c r="B10" s="44"/>
      <c r="C10" s="45"/>
      <c r="D10" s="38" t="s">
        <v>23</v>
      </c>
      <c r="E10" s="45"/>
      <c r="F10" s="33" t="s">
        <v>24</v>
      </c>
      <c r="G10" s="45"/>
      <c r="H10" s="45"/>
      <c r="I10" s="138" t="s">
        <v>25</v>
      </c>
      <c r="J10" s="139" t="str">
        <f>'Rekapitulace stavby'!AN8</f>
        <v>3. 10. 2017</v>
      </c>
      <c r="K10" s="49"/>
    </row>
    <row r="11" s="1" customFormat="1" ht="10.8" customHeight="1">
      <c r="B11" s="44"/>
      <c r="C11" s="45"/>
      <c r="D11" s="45"/>
      <c r="E11" s="45"/>
      <c r="F11" s="45"/>
      <c r="G11" s="45"/>
      <c r="H11" s="45"/>
      <c r="I11" s="136"/>
      <c r="J11" s="45"/>
      <c r="K11" s="49"/>
    </row>
    <row r="12" s="1" customFormat="1" ht="14.4" customHeight="1">
      <c r="B12" s="44"/>
      <c r="C12" s="45"/>
      <c r="D12" s="38" t="s">
        <v>27</v>
      </c>
      <c r="E12" s="45"/>
      <c r="F12" s="45"/>
      <c r="G12" s="45"/>
      <c r="H12" s="45"/>
      <c r="I12" s="138" t="s">
        <v>28</v>
      </c>
      <c r="J12" s="33" t="str">
        <f>IF('Rekapitulace stavby'!AN10="","",'Rekapitulace stavby'!AN10)</f>
        <v/>
      </c>
      <c r="K12" s="49"/>
    </row>
    <row r="13" s="1" customFormat="1" ht="18" customHeight="1">
      <c r="B13" s="44"/>
      <c r="C13" s="45"/>
      <c r="D13" s="45"/>
      <c r="E13" s="33" t="str">
        <f>IF('Rekapitulace stavby'!E11="","",'Rekapitulace stavby'!E11)</f>
        <v xml:space="preserve"> </v>
      </c>
      <c r="F13" s="45"/>
      <c r="G13" s="45"/>
      <c r="H13" s="45"/>
      <c r="I13" s="138" t="s">
        <v>30</v>
      </c>
      <c r="J13" s="33" t="str">
        <f>IF('Rekapitulace stavby'!AN11="","",'Rekapitulace stavby'!AN11)</f>
        <v/>
      </c>
      <c r="K13" s="49"/>
    </row>
    <row r="14" s="1" customFormat="1" ht="6.96" customHeight="1">
      <c r="B14" s="44"/>
      <c r="C14" s="45"/>
      <c r="D14" s="45"/>
      <c r="E14" s="45"/>
      <c r="F14" s="45"/>
      <c r="G14" s="45"/>
      <c r="H14" s="45"/>
      <c r="I14" s="136"/>
      <c r="J14" s="45"/>
      <c r="K14" s="49"/>
    </row>
    <row r="15" s="1" customFormat="1" ht="14.4" customHeight="1">
      <c r="B15" s="44"/>
      <c r="C15" s="45"/>
      <c r="D15" s="38" t="s">
        <v>31</v>
      </c>
      <c r="E15" s="45"/>
      <c r="F15" s="45"/>
      <c r="G15" s="45"/>
      <c r="H15" s="45"/>
      <c r="I15" s="138" t="s">
        <v>28</v>
      </c>
      <c r="J15" s="33" t="str">
        <f>IF('Rekapitulace stavby'!AN13="Vyplň údaj","",IF('Rekapitulace stavby'!AN13="","",'Rekapitulace stavby'!AN13))</f>
        <v/>
      </c>
      <c r="K15" s="49"/>
    </row>
    <row r="16" s="1" customFormat="1" ht="18" customHeight="1">
      <c r="B16" s="44"/>
      <c r="C16" s="45"/>
      <c r="D16" s="45"/>
      <c r="E16" s="33" t="str">
        <f>IF('Rekapitulace stavby'!E14="Vyplň údaj","",IF('Rekapitulace stavby'!E14="","",'Rekapitulace stavby'!E14))</f>
        <v/>
      </c>
      <c r="F16" s="45"/>
      <c r="G16" s="45"/>
      <c r="H16" s="45"/>
      <c r="I16" s="138" t="s">
        <v>30</v>
      </c>
      <c r="J16" s="33" t="str">
        <f>IF('Rekapitulace stavby'!AN14="Vyplň údaj","",IF('Rekapitulace stavby'!AN14="","",'Rekapitulace stavby'!AN14))</f>
        <v/>
      </c>
      <c r="K16" s="49"/>
    </row>
    <row r="17" s="1" customFormat="1" ht="6.96" customHeight="1">
      <c r="B17" s="44"/>
      <c r="C17" s="45"/>
      <c r="D17" s="45"/>
      <c r="E17" s="45"/>
      <c r="F17" s="45"/>
      <c r="G17" s="45"/>
      <c r="H17" s="45"/>
      <c r="I17" s="136"/>
      <c r="J17" s="45"/>
      <c r="K17" s="49"/>
    </row>
    <row r="18" s="1" customFormat="1" ht="14.4" customHeight="1">
      <c r="B18" s="44"/>
      <c r="C18" s="45"/>
      <c r="D18" s="38" t="s">
        <v>33</v>
      </c>
      <c r="E18" s="45"/>
      <c r="F18" s="45"/>
      <c r="G18" s="45"/>
      <c r="H18" s="45"/>
      <c r="I18" s="138" t="s">
        <v>28</v>
      </c>
      <c r="J18" s="33" t="str">
        <f>IF('Rekapitulace stavby'!AN16="","",'Rekapitulace stavby'!AN16)</f>
        <v/>
      </c>
      <c r="K18" s="49"/>
    </row>
    <row r="19" s="1" customFormat="1" ht="18" customHeight="1">
      <c r="B19" s="44"/>
      <c r="C19" s="45"/>
      <c r="D19" s="45"/>
      <c r="E19" s="33" t="str">
        <f>IF('Rekapitulace stavby'!E17="","",'Rekapitulace stavby'!E17)</f>
        <v xml:space="preserve"> </v>
      </c>
      <c r="F19" s="45"/>
      <c r="G19" s="45"/>
      <c r="H19" s="45"/>
      <c r="I19" s="138" t="s">
        <v>30</v>
      </c>
      <c r="J19" s="33" t="str">
        <f>IF('Rekapitulace stavby'!AN17="","",'Rekapitulace stavby'!AN17)</f>
        <v/>
      </c>
      <c r="K19" s="49"/>
    </row>
    <row r="20" s="1" customFormat="1" ht="6.96" customHeight="1">
      <c r="B20" s="44"/>
      <c r="C20" s="45"/>
      <c r="D20" s="45"/>
      <c r="E20" s="45"/>
      <c r="F20" s="45"/>
      <c r="G20" s="45"/>
      <c r="H20" s="45"/>
      <c r="I20" s="136"/>
      <c r="J20" s="45"/>
      <c r="K20" s="49"/>
    </row>
    <row r="21" s="1" customFormat="1" ht="14.4" customHeight="1">
      <c r="B21" s="44"/>
      <c r="C21" s="45"/>
      <c r="D21" s="38" t="s">
        <v>35</v>
      </c>
      <c r="E21" s="45"/>
      <c r="F21" s="45"/>
      <c r="G21" s="45"/>
      <c r="H21" s="45"/>
      <c r="I21" s="136"/>
      <c r="J21" s="45"/>
      <c r="K21" s="49"/>
    </row>
    <row r="22" s="6" customFormat="1" ht="71.25" customHeight="1">
      <c r="B22" s="140"/>
      <c r="C22" s="141"/>
      <c r="D22" s="141"/>
      <c r="E22" s="42" t="s">
        <v>36</v>
      </c>
      <c r="F22" s="42"/>
      <c r="G22" s="42"/>
      <c r="H22" s="42"/>
      <c r="I22" s="142"/>
      <c r="J22" s="141"/>
      <c r="K22" s="143"/>
    </row>
    <row r="23" s="1" customFormat="1" ht="6.96" customHeight="1">
      <c r="B23" s="44"/>
      <c r="C23" s="45"/>
      <c r="D23" s="45"/>
      <c r="E23" s="45"/>
      <c r="F23" s="45"/>
      <c r="G23" s="45"/>
      <c r="H23" s="45"/>
      <c r="I23" s="136"/>
      <c r="J23" s="45"/>
      <c r="K23" s="49"/>
    </row>
    <row r="24" s="1" customFormat="1" ht="6.96" customHeight="1">
      <c r="B24" s="44"/>
      <c r="C24" s="45"/>
      <c r="D24" s="104"/>
      <c r="E24" s="104"/>
      <c r="F24" s="104"/>
      <c r="G24" s="104"/>
      <c r="H24" s="104"/>
      <c r="I24" s="144"/>
      <c r="J24" s="104"/>
      <c r="K24" s="145"/>
    </row>
    <row r="25" s="1" customFormat="1" ht="25.44" customHeight="1">
      <c r="B25" s="44"/>
      <c r="C25" s="45"/>
      <c r="D25" s="146" t="s">
        <v>37</v>
      </c>
      <c r="E25" s="45"/>
      <c r="F25" s="45"/>
      <c r="G25" s="45"/>
      <c r="H25" s="45"/>
      <c r="I25" s="136"/>
      <c r="J25" s="147">
        <f>ROUND(J100,2)</f>
        <v>0</v>
      </c>
      <c r="K25" s="49"/>
    </row>
    <row r="26" s="1" customFormat="1" ht="6.96" customHeight="1">
      <c r="B26" s="44"/>
      <c r="C26" s="45"/>
      <c r="D26" s="104"/>
      <c r="E26" s="104"/>
      <c r="F26" s="104"/>
      <c r="G26" s="104"/>
      <c r="H26" s="104"/>
      <c r="I26" s="144"/>
      <c r="J26" s="104"/>
      <c r="K26" s="145"/>
    </row>
    <row r="27" s="1" customFormat="1" ht="14.4" customHeight="1">
      <c r="B27" s="44"/>
      <c r="C27" s="45"/>
      <c r="D27" s="45"/>
      <c r="E27" s="45"/>
      <c r="F27" s="50" t="s">
        <v>39</v>
      </c>
      <c r="G27" s="45"/>
      <c r="H27" s="45"/>
      <c r="I27" s="148" t="s">
        <v>38</v>
      </c>
      <c r="J27" s="50" t="s">
        <v>40</v>
      </c>
      <c r="K27" s="49"/>
    </row>
    <row r="28" s="1" customFormat="1" ht="14.4" customHeight="1">
      <c r="B28" s="44"/>
      <c r="C28" s="45"/>
      <c r="D28" s="53" t="s">
        <v>41</v>
      </c>
      <c r="E28" s="53" t="s">
        <v>42</v>
      </c>
      <c r="F28" s="149">
        <f>ROUND(SUM(BE100:BE475), 2)</f>
        <v>0</v>
      </c>
      <c r="G28" s="45"/>
      <c r="H28" s="45"/>
      <c r="I28" s="150">
        <v>0.20999999999999999</v>
      </c>
      <c r="J28" s="149">
        <f>ROUND(ROUND((SUM(BE100:BE475)), 2)*I28, 2)</f>
        <v>0</v>
      </c>
      <c r="K28" s="49"/>
    </row>
    <row r="29" s="1" customFormat="1" ht="14.4" customHeight="1">
      <c r="B29" s="44"/>
      <c r="C29" s="45"/>
      <c r="D29" s="45"/>
      <c r="E29" s="53" t="s">
        <v>43</v>
      </c>
      <c r="F29" s="149">
        <f>ROUND(SUM(BF100:BF475), 2)</f>
        <v>0</v>
      </c>
      <c r="G29" s="45"/>
      <c r="H29" s="45"/>
      <c r="I29" s="150">
        <v>0.14999999999999999</v>
      </c>
      <c r="J29" s="149">
        <f>ROUND(ROUND((SUM(BF100:BF475)), 2)*I29, 2)</f>
        <v>0</v>
      </c>
      <c r="K29" s="49"/>
    </row>
    <row r="30" hidden="1" s="1" customFormat="1" ht="14.4" customHeight="1">
      <c r="B30" s="44"/>
      <c r="C30" s="45"/>
      <c r="D30" s="45"/>
      <c r="E30" s="53" t="s">
        <v>44</v>
      </c>
      <c r="F30" s="149">
        <f>ROUND(SUM(BG100:BG475), 2)</f>
        <v>0</v>
      </c>
      <c r="G30" s="45"/>
      <c r="H30" s="45"/>
      <c r="I30" s="150">
        <v>0.20999999999999999</v>
      </c>
      <c r="J30" s="149">
        <v>0</v>
      </c>
      <c r="K30" s="49"/>
    </row>
    <row r="31" hidden="1" s="1" customFormat="1" ht="14.4" customHeight="1">
      <c r="B31" s="44"/>
      <c r="C31" s="45"/>
      <c r="D31" s="45"/>
      <c r="E31" s="53" t="s">
        <v>45</v>
      </c>
      <c r="F31" s="149">
        <f>ROUND(SUM(BH100:BH475), 2)</f>
        <v>0</v>
      </c>
      <c r="G31" s="45"/>
      <c r="H31" s="45"/>
      <c r="I31" s="150">
        <v>0.14999999999999999</v>
      </c>
      <c r="J31" s="149">
        <v>0</v>
      </c>
      <c r="K31" s="49"/>
    </row>
    <row r="32" hidden="1" s="1" customFormat="1" ht="14.4" customHeight="1">
      <c r="B32" s="44"/>
      <c r="C32" s="45"/>
      <c r="D32" s="45"/>
      <c r="E32" s="53" t="s">
        <v>46</v>
      </c>
      <c r="F32" s="149">
        <f>ROUND(SUM(BI100:BI475), 2)</f>
        <v>0</v>
      </c>
      <c r="G32" s="45"/>
      <c r="H32" s="45"/>
      <c r="I32" s="150">
        <v>0</v>
      </c>
      <c r="J32" s="149">
        <v>0</v>
      </c>
      <c r="K32" s="49"/>
    </row>
    <row r="33" s="1" customFormat="1" ht="6.96" customHeight="1">
      <c r="B33" s="44"/>
      <c r="C33" s="45"/>
      <c r="D33" s="45"/>
      <c r="E33" s="45"/>
      <c r="F33" s="45"/>
      <c r="G33" s="45"/>
      <c r="H33" s="45"/>
      <c r="I33" s="136"/>
      <c r="J33" s="45"/>
      <c r="K33" s="49"/>
    </row>
    <row r="34" s="1" customFormat="1" ht="25.44" customHeight="1">
      <c r="B34" s="44"/>
      <c r="C34" s="151"/>
      <c r="D34" s="152" t="s">
        <v>47</v>
      </c>
      <c r="E34" s="96"/>
      <c r="F34" s="96"/>
      <c r="G34" s="153" t="s">
        <v>48</v>
      </c>
      <c r="H34" s="154" t="s">
        <v>49</v>
      </c>
      <c r="I34" s="155"/>
      <c r="J34" s="156">
        <f>SUM(J25:J32)</f>
        <v>0</v>
      </c>
      <c r="K34" s="157"/>
    </row>
    <row r="35" s="1" customFormat="1" ht="14.4" customHeight="1">
      <c r="B35" s="65"/>
      <c r="C35" s="66"/>
      <c r="D35" s="66"/>
      <c r="E35" s="66"/>
      <c r="F35" s="66"/>
      <c r="G35" s="66"/>
      <c r="H35" s="66"/>
      <c r="I35" s="158"/>
      <c r="J35" s="66"/>
      <c r="K35" s="67"/>
    </row>
    <row r="39" s="1" customFormat="1" ht="6.96" customHeight="1">
      <c r="B39" s="159"/>
      <c r="C39" s="160"/>
      <c r="D39" s="160"/>
      <c r="E39" s="160"/>
      <c r="F39" s="160"/>
      <c r="G39" s="160"/>
      <c r="H39" s="160"/>
      <c r="I39" s="161"/>
      <c r="J39" s="160"/>
      <c r="K39" s="162"/>
    </row>
    <row r="40" s="1" customFormat="1" ht="36.96" customHeight="1">
      <c r="B40" s="44"/>
      <c r="C40" s="28" t="s">
        <v>84</v>
      </c>
      <c r="D40" s="45"/>
      <c r="E40" s="45"/>
      <c r="F40" s="45"/>
      <c r="G40" s="45"/>
      <c r="H40" s="45"/>
      <c r="I40" s="136"/>
      <c r="J40" s="45"/>
      <c r="K40" s="49"/>
    </row>
    <row r="41" s="1" customFormat="1" ht="6.96" customHeight="1">
      <c r="B41" s="44"/>
      <c r="C41" s="45"/>
      <c r="D41" s="45"/>
      <c r="E41" s="45"/>
      <c r="F41" s="45"/>
      <c r="G41" s="45"/>
      <c r="H41" s="45"/>
      <c r="I41" s="136"/>
      <c r="J41" s="45"/>
      <c r="K41" s="49"/>
    </row>
    <row r="42" s="1" customFormat="1" ht="14.4" customHeight="1">
      <c r="B42" s="44"/>
      <c r="C42" s="38" t="s">
        <v>18</v>
      </c>
      <c r="D42" s="45"/>
      <c r="E42" s="45"/>
      <c r="F42" s="45"/>
      <c r="G42" s="45"/>
      <c r="H42" s="45"/>
      <c r="I42" s="136"/>
      <c r="J42" s="45"/>
      <c r="K42" s="49"/>
    </row>
    <row r="43" s="1" customFormat="1" ht="17.25" customHeight="1">
      <c r="B43" s="44"/>
      <c r="C43" s="45"/>
      <c r="D43" s="45"/>
      <c r="E43" s="137" t="str">
        <f>E7</f>
        <v>Vybudování plynové kotelny pro dům Senovážná 2110/3</v>
      </c>
      <c r="F43" s="45"/>
      <c r="G43" s="45"/>
      <c r="H43" s="45"/>
      <c r="I43" s="136"/>
      <c r="J43" s="45"/>
      <c r="K43" s="49"/>
    </row>
    <row r="44" s="1" customFormat="1" ht="6.96" customHeight="1">
      <c r="B44" s="44"/>
      <c r="C44" s="45"/>
      <c r="D44" s="45"/>
      <c r="E44" s="45"/>
      <c r="F44" s="45"/>
      <c r="G44" s="45"/>
      <c r="H44" s="45"/>
      <c r="I44" s="136"/>
      <c r="J44" s="45"/>
      <c r="K44" s="49"/>
    </row>
    <row r="45" s="1" customFormat="1" ht="18" customHeight="1">
      <c r="B45" s="44"/>
      <c r="C45" s="38" t="s">
        <v>23</v>
      </c>
      <c r="D45" s="45"/>
      <c r="E45" s="45"/>
      <c r="F45" s="33" t="str">
        <f>F10</f>
        <v xml:space="preserve">Ostrava-Moravská Ostrava </v>
      </c>
      <c r="G45" s="45"/>
      <c r="H45" s="45"/>
      <c r="I45" s="138" t="s">
        <v>25</v>
      </c>
      <c r="J45" s="139" t="str">
        <f>IF(J10="","",J10)</f>
        <v>3. 10. 2017</v>
      </c>
      <c r="K45" s="49"/>
    </row>
    <row r="46" s="1" customFormat="1" ht="6.96" customHeight="1">
      <c r="B46" s="44"/>
      <c r="C46" s="45"/>
      <c r="D46" s="45"/>
      <c r="E46" s="45"/>
      <c r="F46" s="45"/>
      <c r="G46" s="45"/>
      <c r="H46" s="45"/>
      <c r="I46" s="136"/>
      <c r="J46" s="45"/>
      <c r="K46" s="49"/>
    </row>
    <row r="47" s="1" customFormat="1">
      <c r="B47" s="44"/>
      <c r="C47" s="38" t="s">
        <v>27</v>
      </c>
      <c r="D47" s="45"/>
      <c r="E47" s="45"/>
      <c r="F47" s="33" t="str">
        <f>E13</f>
        <v xml:space="preserve"> </v>
      </c>
      <c r="G47" s="45"/>
      <c r="H47" s="45"/>
      <c r="I47" s="138" t="s">
        <v>33</v>
      </c>
      <c r="J47" s="42" t="str">
        <f>E19</f>
        <v xml:space="preserve"> </v>
      </c>
      <c r="K47" s="49"/>
    </row>
    <row r="48" s="1" customFormat="1" ht="14.4" customHeight="1">
      <c r="B48" s="44"/>
      <c r="C48" s="38" t="s">
        <v>31</v>
      </c>
      <c r="D48" s="45"/>
      <c r="E48" s="45"/>
      <c r="F48" s="33" t="str">
        <f>IF(E16="","",E16)</f>
        <v/>
      </c>
      <c r="G48" s="45"/>
      <c r="H48" s="45"/>
      <c r="I48" s="136"/>
      <c r="J48" s="163"/>
      <c r="K48" s="49"/>
    </row>
    <row r="49" s="1" customFormat="1" ht="10.32" customHeight="1">
      <c r="B49" s="44"/>
      <c r="C49" s="45"/>
      <c r="D49" s="45"/>
      <c r="E49" s="45"/>
      <c r="F49" s="45"/>
      <c r="G49" s="45"/>
      <c r="H49" s="45"/>
      <c r="I49" s="136"/>
      <c r="J49" s="45"/>
      <c r="K49" s="49"/>
    </row>
    <row r="50" s="1" customFormat="1" ht="29.28" customHeight="1">
      <c r="B50" s="44"/>
      <c r="C50" s="164" t="s">
        <v>85</v>
      </c>
      <c r="D50" s="151"/>
      <c r="E50" s="151"/>
      <c r="F50" s="151"/>
      <c r="G50" s="151"/>
      <c r="H50" s="151"/>
      <c r="I50" s="165"/>
      <c r="J50" s="166" t="s">
        <v>86</v>
      </c>
      <c r="K50" s="167"/>
    </row>
    <row r="51" s="1" customFormat="1" ht="10.32" customHeight="1">
      <c r="B51" s="44"/>
      <c r="C51" s="45"/>
      <c r="D51" s="45"/>
      <c r="E51" s="45"/>
      <c r="F51" s="45"/>
      <c r="G51" s="45"/>
      <c r="H51" s="45"/>
      <c r="I51" s="136"/>
      <c r="J51" s="45"/>
      <c r="K51" s="49"/>
    </row>
    <row r="52" s="1" customFormat="1" ht="29.28" customHeight="1">
      <c r="B52" s="44"/>
      <c r="C52" s="168" t="s">
        <v>87</v>
      </c>
      <c r="D52" s="45"/>
      <c r="E52" s="45"/>
      <c r="F52" s="45"/>
      <c r="G52" s="45"/>
      <c r="H52" s="45"/>
      <c r="I52" s="136"/>
      <c r="J52" s="147">
        <f>J100</f>
        <v>0</v>
      </c>
      <c r="K52" s="49"/>
      <c r="AU52" s="22" t="s">
        <v>88</v>
      </c>
    </row>
    <row r="53" s="7" customFormat="1" ht="24.96" customHeight="1">
      <c r="B53" s="169"/>
      <c r="C53" s="170"/>
      <c r="D53" s="171" t="s">
        <v>89</v>
      </c>
      <c r="E53" s="172"/>
      <c r="F53" s="172"/>
      <c r="G53" s="172"/>
      <c r="H53" s="172"/>
      <c r="I53" s="173"/>
      <c r="J53" s="174">
        <f>J101</f>
        <v>0</v>
      </c>
      <c r="K53" s="175"/>
    </row>
    <row r="54" s="8" customFormat="1" ht="19.92" customHeight="1">
      <c r="B54" s="176"/>
      <c r="C54" s="177"/>
      <c r="D54" s="178" t="s">
        <v>90</v>
      </c>
      <c r="E54" s="179"/>
      <c r="F54" s="179"/>
      <c r="G54" s="179"/>
      <c r="H54" s="179"/>
      <c r="I54" s="180"/>
      <c r="J54" s="181">
        <f>J102</f>
        <v>0</v>
      </c>
      <c r="K54" s="182"/>
    </row>
    <row r="55" s="8" customFormat="1" ht="19.92" customHeight="1">
      <c r="B55" s="176"/>
      <c r="C55" s="177"/>
      <c r="D55" s="178" t="s">
        <v>91</v>
      </c>
      <c r="E55" s="179"/>
      <c r="F55" s="179"/>
      <c r="G55" s="179"/>
      <c r="H55" s="179"/>
      <c r="I55" s="180"/>
      <c r="J55" s="181">
        <f>J108</f>
        <v>0</v>
      </c>
      <c r="K55" s="182"/>
    </row>
    <row r="56" s="8" customFormat="1" ht="19.92" customHeight="1">
      <c r="B56" s="176"/>
      <c r="C56" s="177"/>
      <c r="D56" s="178" t="s">
        <v>92</v>
      </c>
      <c r="E56" s="179"/>
      <c r="F56" s="179"/>
      <c r="G56" s="179"/>
      <c r="H56" s="179"/>
      <c r="I56" s="180"/>
      <c r="J56" s="181">
        <f>J113</f>
        <v>0</v>
      </c>
      <c r="K56" s="182"/>
    </row>
    <row r="57" s="8" customFormat="1" ht="19.92" customHeight="1">
      <c r="B57" s="176"/>
      <c r="C57" s="177"/>
      <c r="D57" s="178" t="s">
        <v>93</v>
      </c>
      <c r="E57" s="179"/>
      <c r="F57" s="179"/>
      <c r="G57" s="179"/>
      <c r="H57" s="179"/>
      <c r="I57" s="180"/>
      <c r="J57" s="181">
        <f>J119</f>
        <v>0</v>
      </c>
      <c r="K57" s="182"/>
    </row>
    <row r="58" s="8" customFormat="1" ht="19.92" customHeight="1">
      <c r="B58" s="176"/>
      <c r="C58" s="177"/>
      <c r="D58" s="178" t="s">
        <v>94</v>
      </c>
      <c r="E58" s="179"/>
      <c r="F58" s="179"/>
      <c r="G58" s="179"/>
      <c r="H58" s="179"/>
      <c r="I58" s="180"/>
      <c r="J58" s="181">
        <f>J124</f>
        <v>0</v>
      </c>
      <c r="K58" s="182"/>
    </row>
    <row r="59" s="8" customFormat="1" ht="19.92" customHeight="1">
      <c r="B59" s="176"/>
      <c r="C59" s="177"/>
      <c r="D59" s="178" t="s">
        <v>95</v>
      </c>
      <c r="E59" s="179"/>
      <c r="F59" s="179"/>
      <c r="G59" s="179"/>
      <c r="H59" s="179"/>
      <c r="I59" s="180"/>
      <c r="J59" s="181">
        <f>J134</f>
        <v>0</v>
      </c>
      <c r="K59" s="182"/>
    </row>
    <row r="60" s="7" customFormat="1" ht="24.96" customHeight="1">
      <c r="B60" s="169"/>
      <c r="C60" s="170"/>
      <c r="D60" s="171" t="s">
        <v>96</v>
      </c>
      <c r="E60" s="172"/>
      <c r="F60" s="172"/>
      <c r="G60" s="172"/>
      <c r="H60" s="172"/>
      <c r="I60" s="173"/>
      <c r="J60" s="174">
        <f>J137</f>
        <v>0</v>
      </c>
      <c r="K60" s="175"/>
    </row>
    <row r="61" s="8" customFormat="1" ht="19.92" customHeight="1">
      <c r="B61" s="176"/>
      <c r="C61" s="177"/>
      <c r="D61" s="178" t="s">
        <v>97</v>
      </c>
      <c r="E61" s="179"/>
      <c r="F61" s="179"/>
      <c r="G61" s="179"/>
      <c r="H61" s="179"/>
      <c r="I61" s="180"/>
      <c r="J61" s="181">
        <f>J138</f>
        <v>0</v>
      </c>
      <c r="K61" s="182"/>
    </row>
    <row r="62" s="8" customFormat="1" ht="19.92" customHeight="1">
      <c r="B62" s="176"/>
      <c r="C62" s="177"/>
      <c r="D62" s="178" t="s">
        <v>98</v>
      </c>
      <c r="E62" s="179"/>
      <c r="F62" s="179"/>
      <c r="G62" s="179"/>
      <c r="H62" s="179"/>
      <c r="I62" s="180"/>
      <c r="J62" s="181">
        <f>J155</f>
        <v>0</v>
      </c>
      <c r="K62" s="182"/>
    </row>
    <row r="63" s="8" customFormat="1" ht="19.92" customHeight="1">
      <c r="B63" s="176"/>
      <c r="C63" s="177"/>
      <c r="D63" s="178" t="s">
        <v>99</v>
      </c>
      <c r="E63" s="179"/>
      <c r="F63" s="179"/>
      <c r="G63" s="179"/>
      <c r="H63" s="179"/>
      <c r="I63" s="180"/>
      <c r="J63" s="181">
        <f>J185</f>
        <v>0</v>
      </c>
      <c r="K63" s="182"/>
    </row>
    <row r="64" s="8" customFormat="1" ht="19.92" customHeight="1">
      <c r="B64" s="176"/>
      <c r="C64" s="177"/>
      <c r="D64" s="178" t="s">
        <v>100</v>
      </c>
      <c r="E64" s="179"/>
      <c r="F64" s="179"/>
      <c r="G64" s="179"/>
      <c r="H64" s="179"/>
      <c r="I64" s="180"/>
      <c r="J64" s="181">
        <f>J242</f>
        <v>0</v>
      </c>
      <c r="K64" s="182"/>
    </row>
    <row r="65" s="8" customFormat="1" ht="19.92" customHeight="1">
      <c r="B65" s="176"/>
      <c r="C65" s="177"/>
      <c r="D65" s="178" t="s">
        <v>101</v>
      </c>
      <c r="E65" s="179"/>
      <c r="F65" s="179"/>
      <c r="G65" s="179"/>
      <c r="H65" s="179"/>
      <c r="I65" s="180"/>
      <c r="J65" s="181">
        <f>J267</f>
        <v>0</v>
      </c>
      <c r="K65" s="182"/>
    </row>
    <row r="66" s="8" customFormat="1" ht="19.92" customHeight="1">
      <c r="B66" s="176"/>
      <c r="C66" s="177"/>
      <c r="D66" s="178" t="s">
        <v>102</v>
      </c>
      <c r="E66" s="179"/>
      <c r="F66" s="179"/>
      <c r="G66" s="179"/>
      <c r="H66" s="179"/>
      <c r="I66" s="180"/>
      <c r="J66" s="181">
        <f>J297</f>
        <v>0</v>
      </c>
      <c r="K66" s="182"/>
    </row>
    <row r="67" s="8" customFormat="1" ht="19.92" customHeight="1">
      <c r="B67" s="176"/>
      <c r="C67" s="177"/>
      <c r="D67" s="178" t="s">
        <v>103</v>
      </c>
      <c r="E67" s="179"/>
      <c r="F67" s="179"/>
      <c r="G67" s="179"/>
      <c r="H67" s="179"/>
      <c r="I67" s="180"/>
      <c r="J67" s="181">
        <f>J311</f>
        <v>0</v>
      </c>
      <c r="K67" s="182"/>
    </row>
    <row r="68" s="8" customFormat="1" ht="19.92" customHeight="1">
      <c r="B68" s="176"/>
      <c r="C68" s="177"/>
      <c r="D68" s="178" t="s">
        <v>104</v>
      </c>
      <c r="E68" s="179"/>
      <c r="F68" s="179"/>
      <c r="G68" s="179"/>
      <c r="H68" s="179"/>
      <c r="I68" s="180"/>
      <c r="J68" s="181">
        <f>J330</f>
        <v>0</v>
      </c>
      <c r="K68" s="182"/>
    </row>
    <row r="69" s="8" customFormat="1" ht="19.92" customHeight="1">
      <c r="B69" s="176"/>
      <c r="C69" s="177"/>
      <c r="D69" s="178" t="s">
        <v>105</v>
      </c>
      <c r="E69" s="179"/>
      <c r="F69" s="179"/>
      <c r="G69" s="179"/>
      <c r="H69" s="179"/>
      <c r="I69" s="180"/>
      <c r="J69" s="181">
        <f>J350</f>
        <v>0</v>
      </c>
      <c r="K69" s="182"/>
    </row>
    <row r="70" s="8" customFormat="1" ht="19.92" customHeight="1">
      <c r="B70" s="176"/>
      <c r="C70" s="177"/>
      <c r="D70" s="178" t="s">
        <v>106</v>
      </c>
      <c r="E70" s="179"/>
      <c r="F70" s="179"/>
      <c r="G70" s="179"/>
      <c r="H70" s="179"/>
      <c r="I70" s="180"/>
      <c r="J70" s="181">
        <f>J369</f>
        <v>0</v>
      </c>
      <c r="K70" s="182"/>
    </row>
    <row r="71" s="8" customFormat="1" ht="19.92" customHeight="1">
      <c r="B71" s="176"/>
      <c r="C71" s="177"/>
      <c r="D71" s="178" t="s">
        <v>107</v>
      </c>
      <c r="E71" s="179"/>
      <c r="F71" s="179"/>
      <c r="G71" s="179"/>
      <c r="H71" s="179"/>
      <c r="I71" s="180"/>
      <c r="J71" s="181">
        <f>J393</f>
        <v>0</v>
      </c>
      <c r="K71" s="182"/>
    </row>
    <row r="72" s="8" customFormat="1" ht="19.92" customHeight="1">
      <c r="B72" s="176"/>
      <c r="C72" s="177"/>
      <c r="D72" s="178" t="s">
        <v>108</v>
      </c>
      <c r="E72" s="179"/>
      <c r="F72" s="179"/>
      <c r="G72" s="179"/>
      <c r="H72" s="179"/>
      <c r="I72" s="180"/>
      <c r="J72" s="181">
        <f>J401</f>
        <v>0</v>
      </c>
      <c r="K72" s="182"/>
    </row>
    <row r="73" s="8" customFormat="1" ht="19.92" customHeight="1">
      <c r="B73" s="176"/>
      <c r="C73" s="177"/>
      <c r="D73" s="178" t="s">
        <v>109</v>
      </c>
      <c r="E73" s="179"/>
      <c r="F73" s="179"/>
      <c r="G73" s="179"/>
      <c r="H73" s="179"/>
      <c r="I73" s="180"/>
      <c r="J73" s="181">
        <f>J412</f>
        <v>0</v>
      </c>
      <c r="K73" s="182"/>
    </row>
    <row r="74" s="8" customFormat="1" ht="19.92" customHeight="1">
      <c r="B74" s="176"/>
      <c r="C74" s="177"/>
      <c r="D74" s="178" t="s">
        <v>110</v>
      </c>
      <c r="E74" s="179"/>
      <c r="F74" s="179"/>
      <c r="G74" s="179"/>
      <c r="H74" s="179"/>
      <c r="I74" s="180"/>
      <c r="J74" s="181">
        <f>J415</f>
        <v>0</v>
      </c>
      <c r="K74" s="182"/>
    </row>
    <row r="75" s="8" customFormat="1" ht="19.92" customHeight="1">
      <c r="B75" s="176"/>
      <c r="C75" s="177"/>
      <c r="D75" s="178" t="s">
        <v>111</v>
      </c>
      <c r="E75" s="179"/>
      <c r="F75" s="179"/>
      <c r="G75" s="179"/>
      <c r="H75" s="179"/>
      <c r="I75" s="180"/>
      <c r="J75" s="181">
        <f>J419</f>
        <v>0</v>
      </c>
      <c r="K75" s="182"/>
    </row>
    <row r="76" s="8" customFormat="1" ht="19.92" customHeight="1">
      <c r="B76" s="176"/>
      <c r="C76" s="177"/>
      <c r="D76" s="178" t="s">
        <v>112</v>
      </c>
      <c r="E76" s="179"/>
      <c r="F76" s="179"/>
      <c r="G76" s="179"/>
      <c r="H76" s="179"/>
      <c r="I76" s="180"/>
      <c r="J76" s="181">
        <f>J435</f>
        <v>0</v>
      </c>
      <c r="K76" s="182"/>
    </row>
    <row r="77" s="8" customFormat="1" ht="19.92" customHeight="1">
      <c r="B77" s="176"/>
      <c r="C77" s="177"/>
      <c r="D77" s="178" t="s">
        <v>113</v>
      </c>
      <c r="E77" s="179"/>
      <c r="F77" s="179"/>
      <c r="G77" s="179"/>
      <c r="H77" s="179"/>
      <c r="I77" s="180"/>
      <c r="J77" s="181">
        <f>J453</f>
        <v>0</v>
      </c>
      <c r="K77" s="182"/>
    </row>
    <row r="78" s="7" customFormat="1" ht="24.96" customHeight="1">
      <c r="B78" s="169"/>
      <c r="C78" s="170"/>
      <c r="D78" s="171" t="s">
        <v>114</v>
      </c>
      <c r="E78" s="172"/>
      <c r="F78" s="172"/>
      <c r="G78" s="172"/>
      <c r="H78" s="172"/>
      <c r="I78" s="173"/>
      <c r="J78" s="174">
        <f>J462</f>
        <v>0</v>
      </c>
      <c r="K78" s="175"/>
    </row>
    <row r="79" s="8" customFormat="1" ht="19.92" customHeight="1">
      <c r="B79" s="176"/>
      <c r="C79" s="177"/>
      <c r="D79" s="178" t="s">
        <v>115</v>
      </c>
      <c r="E79" s="179"/>
      <c r="F79" s="179"/>
      <c r="G79" s="179"/>
      <c r="H79" s="179"/>
      <c r="I79" s="180"/>
      <c r="J79" s="181">
        <f>J463</f>
        <v>0</v>
      </c>
      <c r="K79" s="182"/>
    </row>
    <row r="80" s="7" customFormat="1" ht="24.96" customHeight="1">
      <c r="B80" s="169"/>
      <c r="C80" s="170"/>
      <c r="D80" s="171" t="s">
        <v>116</v>
      </c>
      <c r="E80" s="172"/>
      <c r="F80" s="172"/>
      <c r="G80" s="172"/>
      <c r="H80" s="172"/>
      <c r="I80" s="173"/>
      <c r="J80" s="174">
        <f>J466</f>
        <v>0</v>
      </c>
      <c r="K80" s="175"/>
    </row>
    <row r="81" s="7" customFormat="1" ht="24.96" customHeight="1">
      <c r="B81" s="169"/>
      <c r="C81" s="170"/>
      <c r="D81" s="171" t="s">
        <v>117</v>
      </c>
      <c r="E81" s="172"/>
      <c r="F81" s="172"/>
      <c r="G81" s="172"/>
      <c r="H81" s="172"/>
      <c r="I81" s="173"/>
      <c r="J81" s="174">
        <f>J472</f>
        <v>0</v>
      </c>
      <c r="K81" s="175"/>
    </row>
    <row r="82" s="8" customFormat="1" ht="19.92" customHeight="1">
      <c r="B82" s="176"/>
      <c r="C82" s="177"/>
      <c r="D82" s="178" t="s">
        <v>118</v>
      </c>
      <c r="E82" s="179"/>
      <c r="F82" s="179"/>
      <c r="G82" s="179"/>
      <c r="H82" s="179"/>
      <c r="I82" s="180"/>
      <c r="J82" s="181">
        <f>J473</f>
        <v>0</v>
      </c>
      <c r="K82" s="182"/>
    </row>
    <row r="83" s="1" customFormat="1" ht="21.84" customHeight="1">
      <c r="B83" s="44"/>
      <c r="C83" s="45"/>
      <c r="D83" s="45"/>
      <c r="E83" s="45"/>
      <c r="F83" s="45"/>
      <c r="G83" s="45"/>
      <c r="H83" s="45"/>
      <c r="I83" s="136"/>
      <c r="J83" s="45"/>
      <c r="K83" s="49"/>
    </row>
    <row r="84" s="1" customFormat="1" ht="6.96" customHeight="1">
      <c r="B84" s="65"/>
      <c r="C84" s="66"/>
      <c r="D84" s="66"/>
      <c r="E84" s="66"/>
      <c r="F84" s="66"/>
      <c r="G84" s="66"/>
      <c r="H84" s="66"/>
      <c r="I84" s="158"/>
      <c r="J84" s="66"/>
      <c r="K84" s="67"/>
    </row>
    <row r="88" s="1" customFormat="1" ht="6.96" customHeight="1">
      <c r="B88" s="68"/>
      <c r="C88" s="69"/>
      <c r="D88" s="69"/>
      <c r="E88" s="69"/>
      <c r="F88" s="69"/>
      <c r="G88" s="69"/>
      <c r="H88" s="69"/>
      <c r="I88" s="161"/>
      <c r="J88" s="69"/>
      <c r="K88" s="69"/>
      <c r="L88" s="70"/>
    </row>
    <row r="89" s="1" customFormat="1" ht="36.96" customHeight="1">
      <c r="B89" s="44"/>
      <c r="C89" s="71" t="s">
        <v>119</v>
      </c>
      <c r="D89" s="72"/>
      <c r="E89" s="72"/>
      <c r="F89" s="72"/>
      <c r="G89" s="72"/>
      <c r="H89" s="72"/>
      <c r="I89" s="183"/>
      <c r="J89" s="72"/>
      <c r="K89" s="72"/>
      <c r="L89" s="70"/>
    </row>
    <row r="90" s="1" customFormat="1" ht="6.96" customHeight="1">
      <c r="B90" s="44"/>
      <c r="C90" s="72"/>
      <c r="D90" s="72"/>
      <c r="E90" s="72"/>
      <c r="F90" s="72"/>
      <c r="G90" s="72"/>
      <c r="H90" s="72"/>
      <c r="I90" s="183"/>
      <c r="J90" s="72"/>
      <c r="K90" s="72"/>
      <c r="L90" s="70"/>
    </row>
    <row r="91" s="1" customFormat="1" ht="14.4" customHeight="1">
      <c r="B91" s="44"/>
      <c r="C91" s="74" t="s">
        <v>18</v>
      </c>
      <c r="D91" s="72"/>
      <c r="E91" s="72"/>
      <c r="F91" s="72"/>
      <c r="G91" s="72"/>
      <c r="H91" s="72"/>
      <c r="I91" s="183"/>
      <c r="J91" s="72"/>
      <c r="K91" s="72"/>
      <c r="L91" s="70"/>
    </row>
    <row r="92" s="1" customFormat="1" ht="17.25" customHeight="1">
      <c r="B92" s="44"/>
      <c r="C92" s="72"/>
      <c r="D92" s="72"/>
      <c r="E92" s="80" t="str">
        <f>E7</f>
        <v>Vybudování plynové kotelny pro dům Senovážná 2110/3</v>
      </c>
      <c r="F92" s="72"/>
      <c r="G92" s="72"/>
      <c r="H92" s="72"/>
      <c r="I92" s="183"/>
      <c r="J92" s="72"/>
      <c r="K92" s="72"/>
      <c r="L92" s="70"/>
    </row>
    <row r="93" s="1" customFormat="1" ht="6.96" customHeight="1">
      <c r="B93" s="44"/>
      <c r="C93" s="72"/>
      <c r="D93" s="72"/>
      <c r="E93" s="72"/>
      <c r="F93" s="72"/>
      <c r="G93" s="72"/>
      <c r="H93" s="72"/>
      <c r="I93" s="183"/>
      <c r="J93" s="72"/>
      <c r="K93" s="72"/>
      <c r="L93" s="70"/>
    </row>
    <row r="94" s="1" customFormat="1" ht="18" customHeight="1">
      <c r="B94" s="44"/>
      <c r="C94" s="74" t="s">
        <v>23</v>
      </c>
      <c r="D94" s="72"/>
      <c r="E94" s="72"/>
      <c r="F94" s="184" t="str">
        <f>F10</f>
        <v xml:space="preserve">Ostrava-Moravská Ostrava </v>
      </c>
      <c r="G94" s="72"/>
      <c r="H94" s="72"/>
      <c r="I94" s="185" t="s">
        <v>25</v>
      </c>
      <c r="J94" s="83" t="str">
        <f>IF(J10="","",J10)</f>
        <v>3. 10. 2017</v>
      </c>
      <c r="K94" s="72"/>
      <c r="L94" s="70"/>
    </row>
    <row r="95" s="1" customFormat="1" ht="6.96" customHeight="1">
      <c r="B95" s="44"/>
      <c r="C95" s="72"/>
      <c r="D95" s="72"/>
      <c r="E95" s="72"/>
      <c r="F95" s="72"/>
      <c r="G95" s="72"/>
      <c r="H95" s="72"/>
      <c r="I95" s="183"/>
      <c r="J95" s="72"/>
      <c r="K95" s="72"/>
      <c r="L95" s="70"/>
    </row>
    <row r="96" s="1" customFormat="1">
      <c r="B96" s="44"/>
      <c r="C96" s="74" t="s">
        <v>27</v>
      </c>
      <c r="D96" s="72"/>
      <c r="E96" s="72"/>
      <c r="F96" s="184" t="str">
        <f>E13</f>
        <v xml:space="preserve"> </v>
      </c>
      <c r="G96" s="72"/>
      <c r="H96" s="72"/>
      <c r="I96" s="185" t="s">
        <v>33</v>
      </c>
      <c r="J96" s="184" t="str">
        <f>E19</f>
        <v xml:space="preserve"> </v>
      </c>
      <c r="K96" s="72"/>
      <c r="L96" s="70"/>
    </row>
    <row r="97" s="1" customFormat="1" ht="14.4" customHeight="1">
      <c r="B97" s="44"/>
      <c r="C97" s="74" t="s">
        <v>31</v>
      </c>
      <c r="D97" s="72"/>
      <c r="E97" s="72"/>
      <c r="F97" s="184" t="str">
        <f>IF(E16="","",E16)</f>
        <v/>
      </c>
      <c r="G97" s="72"/>
      <c r="H97" s="72"/>
      <c r="I97" s="183"/>
      <c r="J97" s="72"/>
      <c r="K97" s="72"/>
      <c r="L97" s="70"/>
    </row>
    <row r="98" s="1" customFormat="1" ht="10.32" customHeight="1">
      <c r="B98" s="44"/>
      <c r="C98" s="72"/>
      <c r="D98" s="72"/>
      <c r="E98" s="72"/>
      <c r="F98" s="72"/>
      <c r="G98" s="72"/>
      <c r="H98" s="72"/>
      <c r="I98" s="183"/>
      <c r="J98" s="72"/>
      <c r="K98" s="72"/>
      <c r="L98" s="70"/>
    </row>
    <row r="99" s="9" customFormat="1" ht="29.28" customHeight="1">
      <c r="B99" s="186"/>
      <c r="C99" s="187" t="s">
        <v>120</v>
      </c>
      <c r="D99" s="188" t="s">
        <v>56</v>
      </c>
      <c r="E99" s="188" t="s">
        <v>52</v>
      </c>
      <c r="F99" s="188" t="s">
        <v>121</v>
      </c>
      <c r="G99" s="188" t="s">
        <v>122</v>
      </c>
      <c r="H99" s="188" t="s">
        <v>123</v>
      </c>
      <c r="I99" s="189" t="s">
        <v>124</v>
      </c>
      <c r="J99" s="188" t="s">
        <v>86</v>
      </c>
      <c r="K99" s="190" t="s">
        <v>125</v>
      </c>
      <c r="L99" s="191"/>
      <c r="M99" s="100" t="s">
        <v>126</v>
      </c>
      <c r="N99" s="101" t="s">
        <v>41</v>
      </c>
      <c r="O99" s="101" t="s">
        <v>127</v>
      </c>
      <c r="P99" s="101" t="s">
        <v>128</v>
      </c>
      <c r="Q99" s="101" t="s">
        <v>129</v>
      </c>
      <c r="R99" s="101" t="s">
        <v>130</v>
      </c>
      <c r="S99" s="101" t="s">
        <v>131</v>
      </c>
      <c r="T99" s="102" t="s">
        <v>132</v>
      </c>
    </row>
    <row r="100" s="1" customFormat="1" ht="29.28" customHeight="1">
      <c r="B100" s="44"/>
      <c r="C100" s="106" t="s">
        <v>87</v>
      </c>
      <c r="D100" s="72"/>
      <c r="E100" s="72"/>
      <c r="F100" s="72"/>
      <c r="G100" s="72"/>
      <c r="H100" s="72"/>
      <c r="I100" s="183"/>
      <c r="J100" s="192">
        <f>BK100</f>
        <v>0</v>
      </c>
      <c r="K100" s="72"/>
      <c r="L100" s="70"/>
      <c r="M100" s="103"/>
      <c r="N100" s="104"/>
      <c r="O100" s="104"/>
      <c r="P100" s="193">
        <f>P101+P137+P462+P466+P472</f>
        <v>0</v>
      </c>
      <c r="Q100" s="104"/>
      <c r="R100" s="193">
        <f>R101+R137+R462+R466+R472</f>
        <v>20.405793159999998</v>
      </c>
      <c r="S100" s="104"/>
      <c r="T100" s="194">
        <f>T101+T137+T462+T466+T472</f>
        <v>19.667418000000001</v>
      </c>
      <c r="AT100" s="22" t="s">
        <v>70</v>
      </c>
      <c r="AU100" s="22" t="s">
        <v>88</v>
      </c>
      <c r="BK100" s="195">
        <f>BK101+BK137+BK462+BK466+BK472</f>
        <v>0</v>
      </c>
    </row>
    <row r="101" s="10" customFormat="1" ht="37.44" customHeight="1">
      <c r="B101" s="196"/>
      <c r="C101" s="197"/>
      <c r="D101" s="198" t="s">
        <v>70</v>
      </c>
      <c r="E101" s="199" t="s">
        <v>133</v>
      </c>
      <c r="F101" s="199" t="s">
        <v>134</v>
      </c>
      <c r="G101" s="197"/>
      <c r="H101" s="197"/>
      <c r="I101" s="200"/>
      <c r="J101" s="201">
        <f>BK101</f>
        <v>0</v>
      </c>
      <c r="K101" s="197"/>
      <c r="L101" s="202"/>
      <c r="M101" s="203"/>
      <c r="N101" s="204"/>
      <c r="O101" s="204"/>
      <c r="P101" s="205">
        <f>P102+P108+P113+P119+P124+P134</f>
        <v>0</v>
      </c>
      <c r="Q101" s="204"/>
      <c r="R101" s="205">
        <f>R102+R108+R113+R119+R124+R134</f>
        <v>6.1905244999999995</v>
      </c>
      <c r="S101" s="204"/>
      <c r="T101" s="206">
        <f>T102+T108+T113+T119+T124+T134</f>
        <v>3.02</v>
      </c>
      <c r="AR101" s="207" t="s">
        <v>76</v>
      </c>
      <c r="AT101" s="208" t="s">
        <v>70</v>
      </c>
      <c r="AU101" s="208" t="s">
        <v>71</v>
      </c>
      <c r="AY101" s="207" t="s">
        <v>135</v>
      </c>
      <c r="BK101" s="209">
        <f>BK102+BK108+BK113+BK119+BK124+BK134</f>
        <v>0</v>
      </c>
    </row>
    <row r="102" s="10" customFormat="1" ht="19.92" customHeight="1">
      <c r="B102" s="196"/>
      <c r="C102" s="197"/>
      <c r="D102" s="198" t="s">
        <v>70</v>
      </c>
      <c r="E102" s="210" t="s">
        <v>136</v>
      </c>
      <c r="F102" s="210" t="s">
        <v>137</v>
      </c>
      <c r="G102" s="197"/>
      <c r="H102" s="197"/>
      <c r="I102" s="200"/>
      <c r="J102" s="211">
        <f>BK102</f>
        <v>0</v>
      </c>
      <c r="K102" s="197"/>
      <c r="L102" s="202"/>
      <c r="M102" s="203"/>
      <c r="N102" s="204"/>
      <c r="O102" s="204"/>
      <c r="P102" s="205">
        <f>SUM(P103:P107)</f>
        <v>0</v>
      </c>
      <c r="Q102" s="204"/>
      <c r="R102" s="205">
        <f>SUM(R103:R107)</f>
        <v>2.3536519999999999</v>
      </c>
      <c r="S102" s="204"/>
      <c r="T102" s="206">
        <f>SUM(T103:T107)</f>
        <v>0</v>
      </c>
      <c r="AR102" s="207" t="s">
        <v>76</v>
      </c>
      <c r="AT102" s="208" t="s">
        <v>70</v>
      </c>
      <c r="AU102" s="208" t="s">
        <v>76</v>
      </c>
      <c r="AY102" s="207" t="s">
        <v>135</v>
      </c>
      <c r="BK102" s="209">
        <f>SUM(BK103:BK107)</f>
        <v>0</v>
      </c>
    </row>
    <row r="103" s="1" customFormat="1" ht="25.5" customHeight="1">
      <c r="B103" s="44"/>
      <c r="C103" s="212" t="s">
        <v>76</v>
      </c>
      <c r="D103" s="212" t="s">
        <v>138</v>
      </c>
      <c r="E103" s="213" t="s">
        <v>139</v>
      </c>
      <c r="F103" s="214" t="s">
        <v>140</v>
      </c>
      <c r="G103" s="215" t="s">
        <v>141</v>
      </c>
      <c r="H103" s="216">
        <v>0.80000000000000004</v>
      </c>
      <c r="I103" s="217"/>
      <c r="J103" s="218">
        <f>ROUND(I103*H103,2)</f>
        <v>0</v>
      </c>
      <c r="K103" s="214" t="s">
        <v>142</v>
      </c>
      <c r="L103" s="70"/>
      <c r="M103" s="219" t="s">
        <v>21</v>
      </c>
      <c r="N103" s="220" t="s">
        <v>43</v>
      </c>
      <c r="O103" s="45"/>
      <c r="P103" s="221">
        <f>O103*H103</f>
        <v>0</v>
      </c>
      <c r="Q103" s="221">
        <v>2.45329</v>
      </c>
      <c r="R103" s="221">
        <f>Q103*H103</f>
        <v>1.9626320000000002</v>
      </c>
      <c r="S103" s="221">
        <v>0</v>
      </c>
      <c r="T103" s="222">
        <f>S103*H103</f>
        <v>0</v>
      </c>
      <c r="AR103" s="22" t="s">
        <v>143</v>
      </c>
      <c r="AT103" s="22" t="s">
        <v>138</v>
      </c>
      <c r="AU103" s="22" t="s">
        <v>136</v>
      </c>
      <c r="AY103" s="22" t="s">
        <v>135</v>
      </c>
      <c r="BE103" s="223">
        <f>IF(N103="základní",J103,0)</f>
        <v>0</v>
      </c>
      <c r="BF103" s="223">
        <f>IF(N103="snížená",J103,0)</f>
        <v>0</v>
      </c>
      <c r="BG103" s="223">
        <f>IF(N103="zákl. přenesená",J103,0)</f>
        <v>0</v>
      </c>
      <c r="BH103" s="223">
        <f>IF(N103="sníž. přenesená",J103,0)</f>
        <v>0</v>
      </c>
      <c r="BI103" s="223">
        <f>IF(N103="nulová",J103,0)</f>
        <v>0</v>
      </c>
      <c r="BJ103" s="22" t="s">
        <v>136</v>
      </c>
      <c r="BK103" s="223">
        <f>ROUND(I103*H103,2)</f>
        <v>0</v>
      </c>
      <c r="BL103" s="22" t="s">
        <v>143</v>
      </c>
      <c r="BM103" s="22" t="s">
        <v>144</v>
      </c>
    </row>
    <row r="104" s="1" customFormat="1">
      <c r="B104" s="44"/>
      <c r="C104" s="72"/>
      <c r="D104" s="224" t="s">
        <v>145</v>
      </c>
      <c r="E104" s="72"/>
      <c r="F104" s="225" t="s">
        <v>146</v>
      </c>
      <c r="G104" s="72"/>
      <c r="H104" s="72"/>
      <c r="I104" s="183"/>
      <c r="J104" s="72"/>
      <c r="K104" s="72"/>
      <c r="L104" s="70"/>
      <c r="M104" s="226"/>
      <c r="N104" s="45"/>
      <c r="O104" s="45"/>
      <c r="P104" s="45"/>
      <c r="Q104" s="45"/>
      <c r="R104" s="45"/>
      <c r="S104" s="45"/>
      <c r="T104" s="93"/>
      <c r="AT104" s="22" t="s">
        <v>145</v>
      </c>
      <c r="AU104" s="22" t="s">
        <v>136</v>
      </c>
    </row>
    <row r="105" s="1" customFormat="1" ht="25.5" customHeight="1">
      <c r="B105" s="44"/>
      <c r="C105" s="212" t="s">
        <v>136</v>
      </c>
      <c r="D105" s="212" t="s">
        <v>138</v>
      </c>
      <c r="E105" s="213" t="s">
        <v>147</v>
      </c>
      <c r="F105" s="214" t="s">
        <v>148</v>
      </c>
      <c r="G105" s="215" t="s">
        <v>149</v>
      </c>
      <c r="H105" s="216">
        <v>10</v>
      </c>
      <c r="I105" s="217"/>
      <c r="J105" s="218">
        <f>ROUND(I105*H105,2)</f>
        <v>0</v>
      </c>
      <c r="K105" s="214" t="s">
        <v>142</v>
      </c>
      <c r="L105" s="70"/>
      <c r="M105" s="219" t="s">
        <v>21</v>
      </c>
      <c r="N105" s="220" t="s">
        <v>43</v>
      </c>
      <c r="O105" s="45"/>
      <c r="P105" s="221">
        <f>O105*H105</f>
        <v>0</v>
      </c>
      <c r="Q105" s="221">
        <v>0.021919999999999999</v>
      </c>
      <c r="R105" s="221">
        <f>Q105*H105</f>
        <v>0.21919999999999998</v>
      </c>
      <c r="S105" s="221">
        <v>0</v>
      </c>
      <c r="T105" s="222">
        <f>S105*H105</f>
        <v>0</v>
      </c>
      <c r="AR105" s="22" t="s">
        <v>143</v>
      </c>
      <c r="AT105" s="22" t="s">
        <v>138</v>
      </c>
      <c r="AU105" s="22" t="s">
        <v>136</v>
      </c>
      <c r="AY105" s="22" t="s">
        <v>135</v>
      </c>
      <c r="BE105" s="223">
        <f>IF(N105="základní",J105,0)</f>
        <v>0</v>
      </c>
      <c r="BF105" s="223">
        <f>IF(N105="snížená",J105,0)</f>
        <v>0</v>
      </c>
      <c r="BG105" s="223">
        <f>IF(N105="zákl. přenesená",J105,0)</f>
        <v>0</v>
      </c>
      <c r="BH105" s="223">
        <f>IF(N105="sníž. přenesená",J105,0)</f>
        <v>0</v>
      </c>
      <c r="BI105" s="223">
        <f>IF(N105="nulová",J105,0)</f>
        <v>0</v>
      </c>
      <c r="BJ105" s="22" t="s">
        <v>136</v>
      </c>
      <c r="BK105" s="223">
        <f>ROUND(I105*H105,2)</f>
        <v>0</v>
      </c>
      <c r="BL105" s="22" t="s">
        <v>143</v>
      </c>
      <c r="BM105" s="22" t="s">
        <v>150</v>
      </c>
    </row>
    <row r="106" s="1" customFormat="1">
      <c r="B106" s="44"/>
      <c r="C106" s="72"/>
      <c r="D106" s="224" t="s">
        <v>145</v>
      </c>
      <c r="E106" s="72"/>
      <c r="F106" s="225" t="s">
        <v>151</v>
      </c>
      <c r="G106" s="72"/>
      <c r="H106" s="72"/>
      <c r="I106" s="183"/>
      <c r="J106" s="72"/>
      <c r="K106" s="72"/>
      <c r="L106" s="70"/>
      <c r="M106" s="226"/>
      <c r="N106" s="45"/>
      <c r="O106" s="45"/>
      <c r="P106" s="45"/>
      <c r="Q106" s="45"/>
      <c r="R106" s="45"/>
      <c r="S106" s="45"/>
      <c r="T106" s="93"/>
      <c r="AT106" s="22" t="s">
        <v>145</v>
      </c>
      <c r="AU106" s="22" t="s">
        <v>136</v>
      </c>
    </row>
    <row r="107" s="1" customFormat="1" ht="16.5" customHeight="1">
      <c r="B107" s="44"/>
      <c r="C107" s="227" t="s">
        <v>152</v>
      </c>
      <c r="D107" s="227" t="s">
        <v>153</v>
      </c>
      <c r="E107" s="228" t="s">
        <v>154</v>
      </c>
      <c r="F107" s="229" t="s">
        <v>155</v>
      </c>
      <c r="G107" s="230" t="s">
        <v>156</v>
      </c>
      <c r="H107" s="231">
        <v>2</v>
      </c>
      <c r="I107" s="232"/>
      <c r="J107" s="233">
        <f>ROUND(I107*H107,2)</f>
        <v>0</v>
      </c>
      <c r="K107" s="229" t="s">
        <v>142</v>
      </c>
      <c r="L107" s="234"/>
      <c r="M107" s="235" t="s">
        <v>21</v>
      </c>
      <c r="N107" s="236" t="s">
        <v>43</v>
      </c>
      <c r="O107" s="45"/>
      <c r="P107" s="221">
        <f>O107*H107</f>
        <v>0</v>
      </c>
      <c r="Q107" s="221">
        <v>0.08591</v>
      </c>
      <c r="R107" s="221">
        <f>Q107*H107</f>
        <v>0.17182</v>
      </c>
      <c r="S107" s="221">
        <v>0</v>
      </c>
      <c r="T107" s="222">
        <f>S107*H107</f>
        <v>0</v>
      </c>
      <c r="AR107" s="22" t="s">
        <v>157</v>
      </c>
      <c r="AT107" s="22" t="s">
        <v>153</v>
      </c>
      <c r="AU107" s="22" t="s">
        <v>136</v>
      </c>
      <c r="AY107" s="22" t="s">
        <v>135</v>
      </c>
      <c r="BE107" s="223">
        <f>IF(N107="základní",J107,0)</f>
        <v>0</v>
      </c>
      <c r="BF107" s="223">
        <f>IF(N107="snížená",J107,0)</f>
        <v>0</v>
      </c>
      <c r="BG107" s="223">
        <f>IF(N107="zákl. přenesená",J107,0)</f>
        <v>0</v>
      </c>
      <c r="BH107" s="223">
        <f>IF(N107="sníž. přenesená",J107,0)</f>
        <v>0</v>
      </c>
      <c r="BI107" s="223">
        <f>IF(N107="nulová",J107,0)</f>
        <v>0</v>
      </c>
      <c r="BJ107" s="22" t="s">
        <v>136</v>
      </c>
      <c r="BK107" s="223">
        <f>ROUND(I107*H107,2)</f>
        <v>0</v>
      </c>
      <c r="BL107" s="22" t="s">
        <v>143</v>
      </c>
      <c r="BM107" s="22" t="s">
        <v>158</v>
      </c>
    </row>
    <row r="108" s="10" customFormat="1" ht="29.88" customHeight="1">
      <c r="B108" s="196"/>
      <c r="C108" s="197"/>
      <c r="D108" s="198" t="s">
        <v>70</v>
      </c>
      <c r="E108" s="210" t="s">
        <v>152</v>
      </c>
      <c r="F108" s="210" t="s">
        <v>159</v>
      </c>
      <c r="G108" s="197"/>
      <c r="H108" s="197"/>
      <c r="I108" s="200"/>
      <c r="J108" s="211">
        <f>BK108</f>
        <v>0</v>
      </c>
      <c r="K108" s="197"/>
      <c r="L108" s="202"/>
      <c r="M108" s="203"/>
      <c r="N108" s="204"/>
      <c r="O108" s="204"/>
      <c r="P108" s="205">
        <f>SUM(P109:P112)</f>
        <v>0</v>
      </c>
      <c r="Q108" s="204"/>
      <c r="R108" s="205">
        <f>SUM(R109:R112)</f>
        <v>0.33427250000000003</v>
      </c>
      <c r="S108" s="204"/>
      <c r="T108" s="206">
        <f>SUM(T109:T112)</f>
        <v>0</v>
      </c>
      <c r="AR108" s="207" t="s">
        <v>76</v>
      </c>
      <c r="AT108" s="208" t="s">
        <v>70</v>
      </c>
      <c r="AU108" s="208" t="s">
        <v>76</v>
      </c>
      <c r="AY108" s="207" t="s">
        <v>135</v>
      </c>
      <c r="BK108" s="209">
        <f>SUM(BK109:BK112)</f>
        <v>0</v>
      </c>
    </row>
    <row r="109" s="1" customFormat="1" ht="25.5" customHeight="1">
      <c r="B109" s="44"/>
      <c r="C109" s="212" t="s">
        <v>143</v>
      </c>
      <c r="D109" s="212" t="s">
        <v>138</v>
      </c>
      <c r="E109" s="213" t="s">
        <v>160</v>
      </c>
      <c r="F109" s="214" t="s">
        <v>161</v>
      </c>
      <c r="G109" s="215" t="s">
        <v>162</v>
      </c>
      <c r="H109" s="216">
        <v>0.25</v>
      </c>
      <c r="I109" s="217"/>
      <c r="J109" s="218">
        <f>ROUND(I109*H109,2)</f>
        <v>0</v>
      </c>
      <c r="K109" s="214" t="s">
        <v>142</v>
      </c>
      <c r="L109" s="70"/>
      <c r="M109" s="219" t="s">
        <v>21</v>
      </c>
      <c r="N109" s="220" t="s">
        <v>43</v>
      </c>
      <c r="O109" s="45"/>
      <c r="P109" s="221">
        <f>O109*H109</f>
        <v>0</v>
      </c>
      <c r="Q109" s="221">
        <v>0.017090000000000001</v>
      </c>
      <c r="R109" s="221">
        <f>Q109*H109</f>
        <v>0.0042725000000000003</v>
      </c>
      <c r="S109" s="221">
        <v>0</v>
      </c>
      <c r="T109" s="222">
        <f>S109*H109</f>
        <v>0</v>
      </c>
      <c r="AR109" s="22" t="s">
        <v>143</v>
      </c>
      <c r="AT109" s="22" t="s">
        <v>138</v>
      </c>
      <c r="AU109" s="22" t="s">
        <v>136</v>
      </c>
      <c r="AY109" s="22" t="s">
        <v>135</v>
      </c>
      <c r="BE109" s="223">
        <f>IF(N109="základní",J109,0)</f>
        <v>0</v>
      </c>
      <c r="BF109" s="223">
        <f>IF(N109="snížená",J109,0)</f>
        <v>0</v>
      </c>
      <c r="BG109" s="223">
        <f>IF(N109="zákl. přenesená",J109,0)</f>
        <v>0</v>
      </c>
      <c r="BH109" s="223">
        <f>IF(N109="sníž. přenesená",J109,0)</f>
        <v>0</v>
      </c>
      <c r="BI109" s="223">
        <f>IF(N109="nulová",J109,0)</f>
        <v>0</v>
      </c>
      <c r="BJ109" s="22" t="s">
        <v>136</v>
      </c>
      <c r="BK109" s="223">
        <f>ROUND(I109*H109,2)</f>
        <v>0</v>
      </c>
      <c r="BL109" s="22" t="s">
        <v>143</v>
      </c>
      <c r="BM109" s="22" t="s">
        <v>163</v>
      </c>
    </row>
    <row r="110" s="1" customFormat="1">
      <c r="B110" s="44"/>
      <c r="C110" s="72"/>
      <c r="D110" s="224" t="s">
        <v>145</v>
      </c>
      <c r="E110" s="72"/>
      <c r="F110" s="225" t="s">
        <v>164</v>
      </c>
      <c r="G110" s="72"/>
      <c r="H110" s="72"/>
      <c r="I110" s="183"/>
      <c r="J110" s="72"/>
      <c r="K110" s="72"/>
      <c r="L110" s="70"/>
      <c r="M110" s="226"/>
      <c r="N110" s="45"/>
      <c r="O110" s="45"/>
      <c r="P110" s="45"/>
      <c r="Q110" s="45"/>
      <c r="R110" s="45"/>
      <c r="S110" s="45"/>
      <c r="T110" s="93"/>
      <c r="AT110" s="22" t="s">
        <v>145</v>
      </c>
      <c r="AU110" s="22" t="s">
        <v>136</v>
      </c>
    </row>
    <row r="111" s="1" customFormat="1" ht="16.5" customHeight="1">
      <c r="B111" s="44"/>
      <c r="C111" s="227" t="s">
        <v>165</v>
      </c>
      <c r="D111" s="227" t="s">
        <v>153</v>
      </c>
      <c r="E111" s="228" t="s">
        <v>166</v>
      </c>
      <c r="F111" s="229" t="s">
        <v>167</v>
      </c>
      <c r="G111" s="230" t="s">
        <v>162</v>
      </c>
      <c r="H111" s="231">
        <v>0.25</v>
      </c>
      <c r="I111" s="232"/>
      <c r="J111" s="233">
        <f>ROUND(I111*H111,2)</f>
        <v>0</v>
      </c>
      <c r="K111" s="229" t="s">
        <v>142</v>
      </c>
      <c r="L111" s="234"/>
      <c r="M111" s="235" t="s">
        <v>21</v>
      </c>
      <c r="N111" s="236" t="s">
        <v>43</v>
      </c>
      <c r="O111" s="45"/>
      <c r="P111" s="221">
        <f>O111*H111</f>
        <v>0</v>
      </c>
      <c r="Q111" s="221">
        <v>1</v>
      </c>
      <c r="R111" s="221">
        <f>Q111*H111</f>
        <v>0.25</v>
      </c>
      <c r="S111" s="221">
        <v>0</v>
      </c>
      <c r="T111" s="222">
        <f>S111*H111</f>
        <v>0</v>
      </c>
      <c r="AR111" s="22" t="s">
        <v>157</v>
      </c>
      <c r="AT111" s="22" t="s">
        <v>153</v>
      </c>
      <c r="AU111" s="22" t="s">
        <v>136</v>
      </c>
      <c r="AY111" s="22" t="s">
        <v>135</v>
      </c>
      <c r="BE111" s="223">
        <f>IF(N111="základní",J111,0)</f>
        <v>0</v>
      </c>
      <c r="BF111" s="223">
        <f>IF(N111="snížená",J111,0)</f>
        <v>0</v>
      </c>
      <c r="BG111" s="223">
        <f>IF(N111="zákl. přenesená",J111,0)</f>
        <v>0</v>
      </c>
      <c r="BH111" s="223">
        <f>IF(N111="sníž. přenesená",J111,0)</f>
        <v>0</v>
      </c>
      <c r="BI111" s="223">
        <f>IF(N111="nulová",J111,0)</f>
        <v>0</v>
      </c>
      <c r="BJ111" s="22" t="s">
        <v>136</v>
      </c>
      <c r="BK111" s="223">
        <f>ROUND(I111*H111,2)</f>
        <v>0</v>
      </c>
      <c r="BL111" s="22" t="s">
        <v>143</v>
      </c>
      <c r="BM111" s="22" t="s">
        <v>168</v>
      </c>
    </row>
    <row r="112" s="1" customFormat="1" ht="16.5" customHeight="1">
      <c r="B112" s="44"/>
      <c r="C112" s="227" t="s">
        <v>169</v>
      </c>
      <c r="D112" s="227" t="s">
        <v>153</v>
      </c>
      <c r="E112" s="228" t="s">
        <v>170</v>
      </c>
      <c r="F112" s="229" t="s">
        <v>171</v>
      </c>
      <c r="G112" s="230" t="s">
        <v>149</v>
      </c>
      <c r="H112" s="231">
        <v>10</v>
      </c>
      <c r="I112" s="232"/>
      <c r="J112" s="233">
        <f>ROUND(I112*H112,2)</f>
        <v>0</v>
      </c>
      <c r="K112" s="229" t="s">
        <v>142</v>
      </c>
      <c r="L112" s="234"/>
      <c r="M112" s="235" t="s">
        <v>21</v>
      </c>
      <c r="N112" s="236" t="s">
        <v>43</v>
      </c>
      <c r="O112" s="45"/>
      <c r="P112" s="221">
        <f>O112*H112</f>
        <v>0</v>
      </c>
      <c r="Q112" s="221">
        <v>0.0080000000000000002</v>
      </c>
      <c r="R112" s="221">
        <f>Q112*H112</f>
        <v>0.080000000000000002</v>
      </c>
      <c r="S112" s="221">
        <v>0</v>
      </c>
      <c r="T112" s="222">
        <f>S112*H112</f>
        <v>0</v>
      </c>
      <c r="AR112" s="22" t="s">
        <v>157</v>
      </c>
      <c r="AT112" s="22" t="s">
        <v>153</v>
      </c>
      <c r="AU112" s="22" t="s">
        <v>136</v>
      </c>
      <c r="AY112" s="22" t="s">
        <v>135</v>
      </c>
      <c r="BE112" s="223">
        <f>IF(N112="základní",J112,0)</f>
        <v>0</v>
      </c>
      <c r="BF112" s="223">
        <f>IF(N112="snížená",J112,0)</f>
        <v>0</v>
      </c>
      <c r="BG112" s="223">
        <f>IF(N112="zákl. přenesená",J112,0)</f>
        <v>0</v>
      </c>
      <c r="BH112" s="223">
        <f>IF(N112="sníž. přenesená",J112,0)</f>
        <v>0</v>
      </c>
      <c r="BI112" s="223">
        <f>IF(N112="nulová",J112,0)</f>
        <v>0</v>
      </c>
      <c r="BJ112" s="22" t="s">
        <v>136</v>
      </c>
      <c r="BK112" s="223">
        <f>ROUND(I112*H112,2)</f>
        <v>0</v>
      </c>
      <c r="BL112" s="22" t="s">
        <v>143</v>
      </c>
      <c r="BM112" s="22" t="s">
        <v>172</v>
      </c>
    </row>
    <row r="113" s="10" customFormat="1" ht="29.88" customHeight="1">
      <c r="B113" s="196"/>
      <c r="C113" s="197"/>
      <c r="D113" s="198" t="s">
        <v>70</v>
      </c>
      <c r="E113" s="210" t="s">
        <v>169</v>
      </c>
      <c r="F113" s="210" t="s">
        <v>173</v>
      </c>
      <c r="G113" s="197"/>
      <c r="H113" s="197"/>
      <c r="I113" s="200"/>
      <c r="J113" s="211">
        <f>BK113</f>
        <v>0</v>
      </c>
      <c r="K113" s="197"/>
      <c r="L113" s="202"/>
      <c r="M113" s="203"/>
      <c r="N113" s="204"/>
      <c r="O113" s="204"/>
      <c r="P113" s="205">
        <f>SUM(P114:P118)</f>
        <v>0</v>
      </c>
      <c r="Q113" s="204"/>
      <c r="R113" s="205">
        <f>SUM(R114:R118)</f>
        <v>3.5025999999999997</v>
      </c>
      <c r="S113" s="204"/>
      <c r="T113" s="206">
        <f>SUM(T114:T118)</f>
        <v>0</v>
      </c>
      <c r="AR113" s="207" t="s">
        <v>76</v>
      </c>
      <c r="AT113" s="208" t="s">
        <v>70</v>
      </c>
      <c r="AU113" s="208" t="s">
        <v>76</v>
      </c>
      <c r="AY113" s="207" t="s">
        <v>135</v>
      </c>
      <c r="BK113" s="209">
        <f>SUM(BK114:BK118)</f>
        <v>0</v>
      </c>
    </row>
    <row r="114" s="1" customFormat="1" ht="16.5" customHeight="1">
      <c r="B114" s="44"/>
      <c r="C114" s="212" t="s">
        <v>174</v>
      </c>
      <c r="D114" s="212" t="s">
        <v>138</v>
      </c>
      <c r="E114" s="213" t="s">
        <v>175</v>
      </c>
      <c r="F114" s="214" t="s">
        <v>176</v>
      </c>
      <c r="G114" s="215" t="s">
        <v>149</v>
      </c>
      <c r="H114" s="216">
        <v>35</v>
      </c>
      <c r="I114" s="217"/>
      <c r="J114" s="218">
        <f>ROUND(I114*H114,2)</f>
        <v>0</v>
      </c>
      <c r="K114" s="214" t="s">
        <v>142</v>
      </c>
      <c r="L114" s="70"/>
      <c r="M114" s="219" t="s">
        <v>21</v>
      </c>
      <c r="N114" s="220" t="s">
        <v>43</v>
      </c>
      <c r="O114" s="45"/>
      <c r="P114" s="221">
        <f>O114*H114</f>
        <v>0</v>
      </c>
      <c r="Q114" s="221">
        <v>0.040000000000000001</v>
      </c>
      <c r="R114" s="221">
        <f>Q114*H114</f>
        <v>1.4000000000000001</v>
      </c>
      <c r="S114" s="221">
        <v>0</v>
      </c>
      <c r="T114" s="222">
        <f>S114*H114</f>
        <v>0</v>
      </c>
      <c r="AR114" s="22" t="s">
        <v>143</v>
      </c>
      <c r="AT114" s="22" t="s">
        <v>138</v>
      </c>
      <c r="AU114" s="22" t="s">
        <v>136</v>
      </c>
      <c r="AY114" s="22" t="s">
        <v>135</v>
      </c>
      <c r="BE114" s="223">
        <f>IF(N114="základní",J114,0)</f>
        <v>0</v>
      </c>
      <c r="BF114" s="223">
        <f>IF(N114="snížená",J114,0)</f>
        <v>0</v>
      </c>
      <c r="BG114" s="223">
        <f>IF(N114="zákl. přenesená",J114,0)</f>
        <v>0</v>
      </c>
      <c r="BH114" s="223">
        <f>IF(N114="sníž. přenesená",J114,0)</f>
        <v>0</v>
      </c>
      <c r="BI114" s="223">
        <f>IF(N114="nulová",J114,0)</f>
        <v>0</v>
      </c>
      <c r="BJ114" s="22" t="s">
        <v>136</v>
      </c>
      <c r="BK114" s="223">
        <f>ROUND(I114*H114,2)</f>
        <v>0</v>
      </c>
      <c r="BL114" s="22" t="s">
        <v>143</v>
      </c>
      <c r="BM114" s="22" t="s">
        <v>177</v>
      </c>
    </row>
    <row r="115" s="1" customFormat="1">
      <c r="B115" s="44"/>
      <c r="C115" s="72"/>
      <c r="D115" s="224" t="s">
        <v>145</v>
      </c>
      <c r="E115" s="72"/>
      <c r="F115" s="225" t="s">
        <v>178</v>
      </c>
      <c r="G115" s="72"/>
      <c r="H115" s="72"/>
      <c r="I115" s="183"/>
      <c r="J115" s="72"/>
      <c r="K115" s="72"/>
      <c r="L115" s="70"/>
      <c r="M115" s="226"/>
      <c r="N115" s="45"/>
      <c r="O115" s="45"/>
      <c r="P115" s="45"/>
      <c r="Q115" s="45"/>
      <c r="R115" s="45"/>
      <c r="S115" s="45"/>
      <c r="T115" s="93"/>
      <c r="AT115" s="22" t="s">
        <v>145</v>
      </c>
      <c r="AU115" s="22" t="s">
        <v>136</v>
      </c>
    </row>
    <row r="116" s="1" customFormat="1" ht="25.5" customHeight="1">
      <c r="B116" s="44"/>
      <c r="C116" s="212" t="s">
        <v>157</v>
      </c>
      <c r="D116" s="212" t="s">
        <v>138</v>
      </c>
      <c r="E116" s="213" t="s">
        <v>179</v>
      </c>
      <c r="F116" s="214" t="s">
        <v>180</v>
      </c>
      <c r="G116" s="215" t="s">
        <v>149</v>
      </c>
      <c r="H116" s="216">
        <v>34</v>
      </c>
      <c r="I116" s="217"/>
      <c r="J116" s="218">
        <f>ROUND(I116*H116,2)</f>
        <v>0</v>
      </c>
      <c r="K116" s="214" t="s">
        <v>181</v>
      </c>
      <c r="L116" s="70"/>
      <c r="M116" s="219" t="s">
        <v>21</v>
      </c>
      <c r="N116" s="220" t="s">
        <v>43</v>
      </c>
      <c r="O116" s="45"/>
      <c r="P116" s="221">
        <f>O116*H116</f>
        <v>0</v>
      </c>
      <c r="Q116" s="221">
        <v>0.038899999999999997</v>
      </c>
      <c r="R116" s="221">
        <f>Q116*H116</f>
        <v>1.3226</v>
      </c>
      <c r="S116" s="221">
        <v>0</v>
      </c>
      <c r="T116" s="222">
        <f>S116*H116</f>
        <v>0</v>
      </c>
      <c r="AR116" s="22" t="s">
        <v>143</v>
      </c>
      <c r="AT116" s="22" t="s">
        <v>138</v>
      </c>
      <c r="AU116" s="22" t="s">
        <v>136</v>
      </c>
      <c r="AY116" s="22" t="s">
        <v>135</v>
      </c>
      <c r="BE116" s="223">
        <f>IF(N116="základní",J116,0)</f>
        <v>0</v>
      </c>
      <c r="BF116" s="223">
        <f>IF(N116="snížená",J116,0)</f>
        <v>0</v>
      </c>
      <c r="BG116" s="223">
        <f>IF(N116="zákl. přenesená",J116,0)</f>
        <v>0</v>
      </c>
      <c r="BH116" s="223">
        <f>IF(N116="sníž. přenesená",J116,0)</f>
        <v>0</v>
      </c>
      <c r="BI116" s="223">
        <f>IF(N116="nulová",J116,0)</f>
        <v>0</v>
      </c>
      <c r="BJ116" s="22" t="s">
        <v>136</v>
      </c>
      <c r="BK116" s="223">
        <f>ROUND(I116*H116,2)</f>
        <v>0</v>
      </c>
      <c r="BL116" s="22" t="s">
        <v>143</v>
      </c>
      <c r="BM116" s="22" t="s">
        <v>182</v>
      </c>
    </row>
    <row r="117" s="1" customFormat="1" ht="25.5" customHeight="1">
      <c r="B117" s="44"/>
      <c r="C117" s="212" t="s">
        <v>183</v>
      </c>
      <c r="D117" s="212" t="s">
        <v>138</v>
      </c>
      <c r="E117" s="213" t="s">
        <v>184</v>
      </c>
      <c r="F117" s="214" t="s">
        <v>185</v>
      </c>
      <c r="G117" s="215" t="s">
        <v>149</v>
      </c>
      <c r="H117" s="216">
        <v>50</v>
      </c>
      <c r="I117" s="217"/>
      <c r="J117" s="218">
        <f>ROUND(I117*H117,2)</f>
        <v>0</v>
      </c>
      <c r="K117" s="214" t="s">
        <v>181</v>
      </c>
      <c r="L117" s="70"/>
      <c r="M117" s="219" t="s">
        <v>21</v>
      </c>
      <c r="N117" s="220" t="s">
        <v>43</v>
      </c>
      <c r="O117" s="45"/>
      <c r="P117" s="221">
        <f>O117*H117</f>
        <v>0</v>
      </c>
      <c r="Q117" s="221">
        <v>0.015599999999999999</v>
      </c>
      <c r="R117" s="221">
        <f>Q117*H117</f>
        <v>0.77999999999999992</v>
      </c>
      <c r="S117" s="221">
        <v>0</v>
      </c>
      <c r="T117" s="222">
        <f>S117*H117</f>
        <v>0</v>
      </c>
      <c r="AR117" s="22" t="s">
        <v>143</v>
      </c>
      <c r="AT117" s="22" t="s">
        <v>138</v>
      </c>
      <c r="AU117" s="22" t="s">
        <v>136</v>
      </c>
      <c r="AY117" s="22" t="s">
        <v>135</v>
      </c>
      <c r="BE117" s="223">
        <f>IF(N117="základní",J117,0)</f>
        <v>0</v>
      </c>
      <c r="BF117" s="223">
        <f>IF(N117="snížená",J117,0)</f>
        <v>0</v>
      </c>
      <c r="BG117" s="223">
        <f>IF(N117="zákl. přenesená",J117,0)</f>
        <v>0</v>
      </c>
      <c r="BH117" s="223">
        <f>IF(N117="sníž. přenesená",J117,0)</f>
        <v>0</v>
      </c>
      <c r="BI117" s="223">
        <f>IF(N117="nulová",J117,0)</f>
        <v>0</v>
      </c>
      <c r="BJ117" s="22" t="s">
        <v>136</v>
      </c>
      <c r="BK117" s="223">
        <f>ROUND(I117*H117,2)</f>
        <v>0</v>
      </c>
      <c r="BL117" s="22" t="s">
        <v>143</v>
      </c>
      <c r="BM117" s="22" t="s">
        <v>186</v>
      </c>
    </row>
    <row r="118" s="1" customFormat="1">
      <c r="B118" s="44"/>
      <c r="C118" s="72"/>
      <c r="D118" s="224" t="s">
        <v>145</v>
      </c>
      <c r="E118" s="72"/>
      <c r="F118" s="225" t="s">
        <v>187</v>
      </c>
      <c r="G118" s="72"/>
      <c r="H118" s="72"/>
      <c r="I118" s="183"/>
      <c r="J118" s="72"/>
      <c r="K118" s="72"/>
      <c r="L118" s="70"/>
      <c r="M118" s="226"/>
      <c r="N118" s="45"/>
      <c r="O118" s="45"/>
      <c r="P118" s="45"/>
      <c r="Q118" s="45"/>
      <c r="R118" s="45"/>
      <c r="S118" s="45"/>
      <c r="T118" s="93"/>
      <c r="AT118" s="22" t="s">
        <v>145</v>
      </c>
      <c r="AU118" s="22" t="s">
        <v>136</v>
      </c>
    </row>
    <row r="119" s="10" customFormat="1" ht="29.88" customHeight="1">
      <c r="B119" s="196"/>
      <c r="C119" s="197"/>
      <c r="D119" s="198" t="s">
        <v>70</v>
      </c>
      <c r="E119" s="210" t="s">
        <v>183</v>
      </c>
      <c r="F119" s="210" t="s">
        <v>188</v>
      </c>
      <c r="G119" s="197"/>
      <c r="H119" s="197"/>
      <c r="I119" s="200"/>
      <c r="J119" s="211">
        <f>BK119</f>
        <v>0</v>
      </c>
      <c r="K119" s="197"/>
      <c r="L119" s="202"/>
      <c r="M119" s="203"/>
      <c r="N119" s="204"/>
      <c r="O119" s="204"/>
      <c r="P119" s="205">
        <f>SUM(P120:P123)</f>
        <v>0</v>
      </c>
      <c r="Q119" s="204"/>
      <c r="R119" s="205">
        <f>SUM(R120:R123)</f>
        <v>0</v>
      </c>
      <c r="S119" s="204"/>
      <c r="T119" s="206">
        <f>SUM(T120:T123)</f>
        <v>3.02</v>
      </c>
      <c r="AR119" s="207" t="s">
        <v>76</v>
      </c>
      <c r="AT119" s="208" t="s">
        <v>70</v>
      </c>
      <c r="AU119" s="208" t="s">
        <v>76</v>
      </c>
      <c r="AY119" s="207" t="s">
        <v>135</v>
      </c>
      <c r="BK119" s="209">
        <f>SUM(BK120:BK123)</f>
        <v>0</v>
      </c>
    </row>
    <row r="120" s="1" customFormat="1" ht="25.5" customHeight="1">
      <c r="B120" s="44"/>
      <c r="C120" s="212" t="s">
        <v>189</v>
      </c>
      <c r="D120" s="212" t="s">
        <v>138</v>
      </c>
      <c r="E120" s="213" t="s">
        <v>190</v>
      </c>
      <c r="F120" s="214" t="s">
        <v>191</v>
      </c>
      <c r="G120" s="215" t="s">
        <v>149</v>
      </c>
      <c r="H120" s="216">
        <v>650</v>
      </c>
      <c r="I120" s="217"/>
      <c r="J120" s="218">
        <f>ROUND(I120*H120,2)</f>
        <v>0</v>
      </c>
      <c r="K120" s="214" t="s">
        <v>181</v>
      </c>
      <c r="L120" s="70"/>
      <c r="M120" s="219" t="s">
        <v>21</v>
      </c>
      <c r="N120" s="220" t="s">
        <v>43</v>
      </c>
      <c r="O120" s="45"/>
      <c r="P120" s="221">
        <f>O120*H120</f>
        <v>0</v>
      </c>
      <c r="Q120" s="221">
        <v>0</v>
      </c>
      <c r="R120" s="221">
        <f>Q120*H120</f>
        <v>0</v>
      </c>
      <c r="S120" s="221">
        <v>0</v>
      </c>
      <c r="T120" s="222">
        <f>S120*H120</f>
        <v>0</v>
      </c>
      <c r="AR120" s="22" t="s">
        <v>143</v>
      </c>
      <c r="AT120" s="22" t="s">
        <v>138</v>
      </c>
      <c r="AU120" s="22" t="s">
        <v>136</v>
      </c>
      <c r="AY120" s="22" t="s">
        <v>135</v>
      </c>
      <c r="BE120" s="223">
        <f>IF(N120="základní",J120,0)</f>
        <v>0</v>
      </c>
      <c r="BF120" s="223">
        <f>IF(N120="snížená",J120,0)</f>
        <v>0</v>
      </c>
      <c r="BG120" s="223">
        <f>IF(N120="zákl. přenesená",J120,0)</f>
        <v>0</v>
      </c>
      <c r="BH120" s="223">
        <f>IF(N120="sníž. přenesená",J120,0)</f>
        <v>0</v>
      </c>
      <c r="BI120" s="223">
        <f>IF(N120="nulová",J120,0)</f>
        <v>0</v>
      </c>
      <c r="BJ120" s="22" t="s">
        <v>136</v>
      </c>
      <c r="BK120" s="223">
        <f>ROUND(I120*H120,2)</f>
        <v>0</v>
      </c>
      <c r="BL120" s="22" t="s">
        <v>143</v>
      </c>
      <c r="BM120" s="22" t="s">
        <v>192</v>
      </c>
    </row>
    <row r="121" s="1" customFormat="1">
      <c r="B121" s="44"/>
      <c r="C121" s="72"/>
      <c r="D121" s="224" t="s">
        <v>145</v>
      </c>
      <c r="E121" s="72"/>
      <c r="F121" s="225" t="s">
        <v>193</v>
      </c>
      <c r="G121" s="72"/>
      <c r="H121" s="72"/>
      <c r="I121" s="183"/>
      <c r="J121" s="72"/>
      <c r="K121" s="72"/>
      <c r="L121" s="70"/>
      <c r="M121" s="226"/>
      <c r="N121" s="45"/>
      <c r="O121" s="45"/>
      <c r="P121" s="45"/>
      <c r="Q121" s="45"/>
      <c r="R121" s="45"/>
      <c r="S121" s="45"/>
      <c r="T121" s="93"/>
      <c r="AT121" s="22" t="s">
        <v>145</v>
      </c>
      <c r="AU121" s="22" t="s">
        <v>136</v>
      </c>
    </row>
    <row r="122" s="1" customFormat="1" ht="25.5" customHeight="1">
      <c r="B122" s="44"/>
      <c r="C122" s="212" t="s">
        <v>194</v>
      </c>
      <c r="D122" s="212" t="s">
        <v>138</v>
      </c>
      <c r="E122" s="213" t="s">
        <v>195</v>
      </c>
      <c r="F122" s="214" t="s">
        <v>196</v>
      </c>
      <c r="G122" s="215" t="s">
        <v>197</v>
      </c>
      <c r="H122" s="216">
        <v>90</v>
      </c>
      <c r="I122" s="217"/>
      <c r="J122" s="218">
        <f>ROUND(I122*H122,2)</f>
        <v>0</v>
      </c>
      <c r="K122" s="214" t="s">
        <v>181</v>
      </c>
      <c r="L122" s="70"/>
      <c r="M122" s="219" t="s">
        <v>21</v>
      </c>
      <c r="N122" s="220" t="s">
        <v>43</v>
      </c>
      <c r="O122" s="45"/>
      <c r="P122" s="221">
        <f>O122*H122</f>
        <v>0</v>
      </c>
      <c r="Q122" s="221">
        <v>0</v>
      </c>
      <c r="R122" s="221">
        <f>Q122*H122</f>
        <v>0</v>
      </c>
      <c r="S122" s="221">
        <v>0.0089999999999999993</v>
      </c>
      <c r="T122" s="222">
        <f>S122*H122</f>
        <v>0.80999999999999994</v>
      </c>
      <c r="AR122" s="22" t="s">
        <v>143</v>
      </c>
      <c r="AT122" s="22" t="s">
        <v>138</v>
      </c>
      <c r="AU122" s="22" t="s">
        <v>136</v>
      </c>
      <c r="AY122" s="22" t="s">
        <v>135</v>
      </c>
      <c r="BE122" s="223">
        <f>IF(N122="základní",J122,0)</f>
        <v>0</v>
      </c>
      <c r="BF122" s="223">
        <f>IF(N122="snížená",J122,0)</f>
        <v>0</v>
      </c>
      <c r="BG122" s="223">
        <f>IF(N122="zákl. přenesená",J122,0)</f>
        <v>0</v>
      </c>
      <c r="BH122" s="223">
        <f>IF(N122="sníž. přenesená",J122,0)</f>
        <v>0</v>
      </c>
      <c r="BI122" s="223">
        <f>IF(N122="nulová",J122,0)</f>
        <v>0</v>
      </c>
      <c r="BJ122" s="22" t="s">
        <v>136</v>
      </c>
      <c r="BK122" s="223">
        <f>ROUND(I122*H122,2)</f>
        <v>0</v>
      </c>
      <c r="BL122" s="22" t="s">
        <v>143</v>
      </c>
      <c r="BM122" s="22" t="s">
        <v>198</v>
      </c>
    </row>
    <row r="123" s="1" customFormat="1" ht="25.5" customHeight="1">
      <c r="B123" s="44"/>
      <c r="C123" s="212" t="s">
        <v>199</v>
      </c>
      <c r="D123" s="212" t="s">
        <v>138</v>
      </c>
      <c r="E123" s="213" t="s">
        <v>200</v>
      </c>
      <c r="F123" s="214" t="s">
        <v>201</v>
      </c>
      <c r="G123" s="215" t="s">
        <v>197</v>
      </c>
      <c r="H123" s="216">
        <v>170</v>
      </c>
      <c r="I123" s="217"/>
      <c r="J123" s="218">
        <f>ROUND(I123*H123,2)</f>
        <v>0</v>
      </c>
      <c r="K123" s="214" t="s">
        <v>181</v>
      </c>
      <c r="L123" s="70"/>
      <c r="M123" s="219" t="s">
        <v>21</v>
      </c>
      <c r="N123" s="220" t="s">
        <v>43</v>
      </c>
      <c r="O123" s="45"/>
      <c r="P123" s="221">
        <f>O123*H123</f>
        <v>0</v>
      </c>
      <c r="Q123" s="221">
        <v>0</v>
      </c>
      <c r="R123" s="221">
        <f>Q123*H123</f>
        <v>0</v>
      </c>
      <c r="S123" s="221">
        <v>0.012999999999999999</v>
      </c>
      <c r="T123" s="222">
        <f>S123*H123</f>
        <v>2.21</v>
      </c>
      <c r="AR123" s="22" t="s">
        <v>143</v>
      </c>
      <c r="AT123" s="22" t="s">
        <v>138</v>
      </c>
      <c r="AU123" s="22" t="s">
        <v>136</v>
      </c>
      <c r="AY123" s="22" t="s">
        <v>135</v>
      </c>
      <c r="BE123" s="223">
        <f>IF(N123="základní",J123,0)</f>
        <v>0</v>
      </c>
      <c r="BF123" s="223">
        <f>IF(N123="snížená",J123,0)</f>
        <v>0</v>
      </c>
      <c r="BG123" s="223">
        <f>IF(N123="zákl. přenesená",J123,0)</f>
        <v>0</v>
      </c>
      <c r="BH123" s="223">
        <f>IF(N123="sníž. přenesená",J123,0)</f>
        <v>0</v>
      </c>
      <c r="BI123" s="223">
        <f>IF(N123="nulová",J123,0)</f>
        <v>0</v>
      </c>
      <c r="BJ123" s="22" t="s">
        <v>136</v>
      </c>
      <c r="BK123" s="223">
        <f>ROUND(I123*H123,2)</f>
        <v>0</v>
      </c>
      <c r="BL123" s="22" t="s">
        <v>143</v>
      </c>
      <c r="BM123" s="22" t="s">
        <v>202</v>
      </c>
    </row>
    <row r="124" s="10" customFormat="1" ht="29.88" customHeight="1">
      <c r="B124" s="196"/>
      <c r="C124" s="197"/>
      <c r="D124" s="198" t="s">
        <v>70</v>
      </c>
      <c r="E124" s="210" t="s">
        <v>203</v>
      </c>
      <c r="F124" s="210" t="s">
        <v>204</v>
      </c>
      <c r="G124" s="197"/>
      <c r="H124" s="197"/>
      <c r="I124" s="200"/>
      <c r="J124" s="211">
        <f>BK124</f>
        <v>0</v>
      </c>
      <c r="K124" s="197"/>
      <c r="L124" s="202"/>
      <c r="M124" s="203"/>
      <c r="N124" s="204"/>
      <c r="O124" s="204"/>
      <c r="P124" s="205">
        <f>SUM(P125:P133)</f>
        <v>0</v>
      </c>
      <c r="Q124" s="204"/>
      <c r="R124" s="205">
        <f>SUM(R125:R133)</f>
        <v>0</v>
      </c>
      <c r="S124" s="204"/>
      <c r="T124" s="206">
        <f>SUM(T125:T133)</f>
        <v>0</v>
      </c>
      <c r="AR124" s="207" t="s">
        <v>76</v>
      </c>
      <c r="AT124" s="208" t="s">
        <v>70</v>
      </c>
      <c r="AU124" s="208" t="s">
        <v>76</v>
      </c>
      <c r="AY124" s="207" t="s">
        <v>135</v>
      </c>
      <c r="BK124" s="209">
        <f>SUM(BK125:BK133)</f>
        <v>0</v>
      </c>
    </row>
    <row r="125" s="1" customFormat="1" ht="38.25" customHeight="1">
      <c r="B125" s="44"/>
      <c r="C125" s="212" t="s">
        <v>205</v>
      </c>
      <c r="D125" s="212" t="s">
        <v>138</v>
      </c>
      <c r="E125" s="213" t="s">
        <v>206</v>
      </c>
      <c r="F125" s="214" t="s">
        <v>207</v>
      </c>
      <c r="G125" s="215" t="s">
        <v>162</v>
      </c>
      <c r="H125" s="216">
        <v>19.667000000000002</v>
      </c>
      <c r="I125" s="217"/>
      <c r="J125" s="218">
        <f>ROUND(I125*H125,2)</f>
        <v>0</v>
      </c>
      <c r="K125" s="214" t="s">
        <v>142</v>
      </c>
      <c r="L125" s="70"/>
      <c r="M125" s="219" t="s">
        <v>21</v>
      </c>
      <c r="N125" s="220" t="s">
        <v>43</v>
      </c>
      <c r="O125" s="45"/>
      <c r="P125" s="221">
        <f>O125*H125</f>
        <v>0</v>
      </c>
      <c r="Q125" s="221">
        <v>0</v>
      </c>
      <c r="R125" s="221">
        <f>Q125*H125</f>
        <v>0</v>
      </c>
      <c r="S125" s="221">
        <v>0</v>
      </c>
      <c r="T125" s="222">
        <f>S125*H125</f>
        <v>0</v>
      </c>
      <c r="AR125" s="22" t="s">
        <v>143</v>
      </c>
      <c r="AT125" s="22" t="s">
        <v>138</v>
      </c>
      <c r="AU125" s="22" t="s">
        <v>136</v>
      </c>
      <c r="AY125" s="22" t="s">
        <v>135</v>
      </c>
      <c r="BE125" s="223">
        <f>IF(N125="základní",J125,0)</f>
        <v>0</v>
      </c>
      <c r="BF125" s="223">
        <f>IF(N125="snížená",J125,0)</f>
        <v>0</v>
      </c>
      <c r="BG125" s="223">
        <f>IF(N125="zákl. přenesená",J125,0)</f>
        <v>0</v>
      </c>
      <c r="BH125" s="223">
        <f>IF(N125="sníž. přenesená",J125,0)</f>
        <v>0</v>
      </c>
      <c r="BI125" s="223">
        <f>IF(N125="nulová",J125,0)</f>
        <v>0</v>
      </c>
      <c r="BJ125" s="22" t="s">
        <v>136</v>
      </c>
      <c r="BK125" s="223">
        <f>ROUND(I125*H125,2)</f>
        <v>0</v>
      </c>
      <c r="BL125" s="22" t="s">
        <v>143</v>
      </c>
      <c r="BM125" s="22" t="s">
        <v>208</v>
      </c>
    </row>
    <row r="126" s="1" customFormat="1">
      <c r="B126" s="44"/>
      <c r="C126" s="72"/>
      <c r="D126" s="224" t="s">
        <v>145</v>
      </c>
      <c r="E126" s="72"/>
      <c r="F126" s="225" t="s">
        <v>209</v>
      </c>
      <c r="G126" s="72"/>
      <c r="H126" s="72"/>
      <c r="I126" s="183"/>
      <c r="J126" s="72"/>
      <c r="K126" s="72"/>
      <c r="L126" s="70"/>
      <c r="M126" s="226"/>
      <c r="N126" s="45"/>
      <c r="O126" s="45"/>
      <c r="P126" s="45"/>
      <c r="Q126" s="45"/>
      <c r="R126" s="45"/>
      <c r="S126" s="45"/>
      <c r="T126" s="93"/>
      <c r="AT126" s="22" t="s">
        <v>145</v>
      </c>
      <c r="AU126" s="22" t="s">
        <v>136</v>
      </c>
    </row>
    <row r="127" s="1" customFormat="1" ht="25.5" customHeight="1">
      <c r="B127" s="44"/>
      <c r="C127" s="212" t="s">
        <v>210</v>
      </c>
      <c r="D127" s="212" t="s">
        <v>138</v>
      </c>
      <c r="E127" s="213" t="s">
        <v>211</v>
      </c>
      <c r="F127" s="214" t="s">
        <v>212</v>
      </c>
      <c r="G127" s="215" t="s">
        <v>162</v>
      </c>
      <c r="H127" s="216">
        <v>19.667000000000002</v>
      </c>
      <c r="I127" s="217"/>
      <c r="J127" s="218">
        <f>ROUND(I127*H127,2)</f>
        <v>0</v>
      </c>
      <c r="K127" s="214" t="s">
        <v>142</v>
      </c>
      <c r="L127" s="70"/>
      <c r="M127" s="219" t="s">
        <v>21</v>
      </c>
      <c r="N127" s="220" t="s">
        <v>43</v>
      </c>
      <c r="O127" s="45"/>
      <c r="P127" s="221">
        <f>O127*H127</f>
        <v>0</v>
      </c>
      <c r="Q127" s="221">
        <v>0</v>
      </c>
      <c r="R127" s="221">
        <f>Q127*H127</f>
        <v>0</v>
      </c>
      <c r="S127" s="221">
        <v>0</v>
      </c>
      <c r="T127" s="222">
        <f>S127*H127</f>
        <v>0</v>
      </c>
      <c r="AR127" s="22" t="s">
        <v>143</v>
      </c>
      <c r="AT127" s="22" t="s">
        <v>138</v>
      </c>
      <c r="AU127" s="22" t="s">
        <v>136</v>
      </c>
      <c r="AY127" s="22" t="s">
        <v>135</v>
      </c>
      <c r="BE127" s="223">
        <f>IF(N127="základní",J127,0)</f>
        <v>0</v>
      </c>
      <c r="BF127" s="223">
        <f>IF(N127="snížená",J127,0)</f>
        <v>0</v>
      </c>
      <c r="BG127" s="223">
        <f>IF(N127="zákl. přenesená",J127,0)</f>
        <v>0</v>
      </c>
      <c r="BH127" s="223">
        <f>IF(N127="sníž. přenesená",J127,0)</f>
        <v>0</v>
      </c>
      <c r="BI127" s="223">
        <f>IF(N127="nulová",J127,0)</f>
        <v>0</v>
      </c>
      <c r="BJ127" s="22" t="s">
        <v>136</v>
      </c>
      <c r="BK127" s="223">
        <f>ROUND(I127*H127,2)</f>
        <v>0</v>
      </c>
      <c r="BL127" s="22" t="s">
        <v>143</v>
      </c>
      <c r="BM127" s="22" t="s">
        <v>213</v>
      </c>
    </row>
    <row r="128" s="1" customFormat="1">
      <c r="B128" s="44"/>
      <c r="C128" s="72"/>
      <c r="D128" s="224" t="s">
        <v>145</v>
      </c>
      <c r="E128" s="72"/>
      <c r="F128" s="225" t="s">
        <v>214</v>
      </c>
      <c r="G128" s="72"/>
      <c r="H128" s="72"/>
      <c r="I128" s="183"/>
      <c r="J128" s="72"/>
      <c r="K128" s="72"/>
      <c r="L128" s="70"/>
      <c r="M128" s="226"/>
      <c r="N128" s="45"/>
      <c r="O128" s="45"/>
      <c r="P128" s="45"/>
      <c r="Q128" s="45"/>
      <c r="R128" s="45"/>
      <c r="S128" s="45"/>
      <c r="T128" s="93"/>
      <c r="AT128" s="22" t="s">
        <v>145</v>
      </c>
      <c r="AU128" s="22" t="s">
        <v>136</v>
      </c>
    </row>
    <row r="129" s="1" customFormat="1" ht="25.5" customHeight="1">
      <c r="B129" s="44"/>
      <c r="C129" s="212" t="s">
        <v>215</v>
      </c>
      <c r="D129" s="212" t="s">
        <v>138</v>
      </c>
      <c r="E129" s="213" t="s">
        <v>216</v>
      </c>
      <c r="F129" s="214" t="s">
        <v>217</v>
      </c>
      <c r="G129" s="215" t="s">
        <v>162</v>
      </c>
      <c r="H129" s="216">
        <v>373.673</v>
      </c>
      <c r="I129" s="217"/>
      <c r="J129" s="218">
        <f>ROUND(I129*H129,2)</f>
        <v>0</v>
      </c>
      <c r="K129" s="214" t="s">
        <v>142</v>
      </c>
      <c r="L129" s="70"/>
      <c r="M129" s="219" t="s">
        <v>21</v>
      </c>
      <c r="N129" s="220" t="s">
        <v>43</v>
      </c>
      <c r="O129" s="45"/>
      <c r="P129" s="221">
        <f>O129*H129</f>
        <v>0</v>
      </c>
      <c r="Q129" s="221">
        <v>0</v>
      </c>
      <c r="R129" s="221">
        <f>Q129*H129</f>
        <v>0</v>
      </c>
      <c r="S129" s="221">
        <v>0</v>
      </c>
      <c r="T129" s="222">
        <f>S129*H129</f>
        <v>0</v>
      </c>
      <c r="AR129" s="22" t="s">
        <v>143</v>
      </c>
      <c r="AT129" s="22" t="s">
        <v>138</v>
      </c>
      <c r="AU129" s="22" t="s">
        <v>136</v>
      </c>
      <c r="AY129" s="22" t="s">
        <v>135</v>
      </c>
      <c r="BE129" s="223">
        <f>IF(N129="základní",J129,0)</f>
        <v>0</v>
      </c>
      <c r="BF129" s="223">
        <f>IF(N129="snížená",J129,0)</f>
        <v>0</v>
      </c>
      <c r="BG129" s="223">
        <f>IF(N129="zákl. přenesená",J129,0)</f>
        <v>0</v>
      </c>
      <c r="BH129" s="223">
        <f>IF(N129="sníž. přenesená",J129,0)</f>
        <v>0</v>
      </c>
      <c r="BI129" s="223">
        <f>IF(N129="nulová",J129,0)</f>
        <v>0</v>
      </c>
      <c r="BJ129" s="22" t="s">
        <v>136</v>
      </c>
      <c r="BK129" s="223">
        <f>ROUND(I129*H129,2)</f>
        <v>0</v>
      </c>
      <c r="BL129" s="22" t="s">
        <v>143</v>
      </c>
      <c r="BM129" s="22" t="s">
        <v>218</v>
      </c>
    </row>
    <row r="130" s="1" customFormat="1">
      <c r="B130" s="44"/>
      <c r="C130" s="72"/>
      <c r="D130" s="224" t="s">
        <v>145</v>
      </c>
      <c r="E130" s="72"/>
      <c r="F130" s="225" t="s">
        <v>214</v>
      </c>
      <c r="G130" s="72"/>
      <c r="H130" s="72"/>
      <c r="I130" s="183"/>
      <c r="J130" s="72"/>
      <c r="K130" s="72"/>
      <c r="L130" s="70"/>
      <c r="M130" s="226"/>
      <c r="N130" s="45"/>
      <c r="O130" s="45"/>
      <c r="P130" s="45"/>
      <c r="Q130" s="45"/>
      <c r="R130" s="45"/>
      <c r="S130" s="45"/>
      <c r="T130" s="93"/>
      <c r="AT130" s="22" t="s">
        <v>145</v>
      </c>
      <c r="AU130" s="22" t="s">
        <v>136</v>
      </c>
    </row>
    <row r="131" s="11" customFormat="1">
      <c r="B131" s="237"/>
      <c r="C131" s="238"/>
      <c r="D131" s="224" t="s">
        <v>219</v>
      </c>
      <c r="E131" s="238"/>
      <c r="F131" s="239" t="s">
        <v>220</v>
      </c>
      <c r="G131" s="238"/>
      <c r="H131" s="240">
        <v>373.673</v>
      </c>
      <c r="I131" s="241"/>
      <c r="J131" s="238"/>
      <c r="K131" s="238"/>
      <c r="L131" s="242"/>
      <c r="M131" s="243"/>
      <c r="N131" s="244"/>
      <c r="O131" s="244"/>
      <c r="P131" s="244"/>
      <c r="Q131" s="244"/>
      <c r="R131" s="244"/>
      <c r="S131" s="244"/>
      <c r="T131" s="245"/>
      <c r="AT131" s="246" t="s">
        <v>219</v>
      </c>
      <c r="AU131" s="246" t="s">
        <v>136</v>
      </c>
      <c r="AV131" s="11" t="s">
        <v>136</v>
      </c>
      <c r="AW131" s="11" t="s">
        <v>6</v>
      </c>
      <c r="AX131" s="11" t="s">
        <v>76</v>
      </c>
      <c r="AY131" s="246" t="s">
        <v>135</v>
      </c>
    </row>
    <row r="132" s="1" customFormat="1" ht="16.5" customHeight="1">
      <c r="B132" s="44"/>
      <c r="C132" s="212" t="s">
        <v>221</v>
      </c>
      <c r="D132" s="212" t="s">
        <v>138</v>
      </c>
      <c r="E132" s="213" t="s">
        <v>222</v>
      </c>
      <c r="F132" s="214" t="s">
        <v>223</v>
      </c>
      <c r="G132" s="215" t="s">
        <v>162</v>
      </c>
      <c r="H132" s="216">
        <v>19.667000000000002</v>
      </c>
      <c r="I132" s="217"/>
      <c r="J132" s="218">
        <f>ROUND(I132*H132,2)</f>
        <v>0</v>
      </c>
      <c r="K132" s="214" t="s">
        <v>142</v>
      </c>
      <c r="L132" s="70"/>
      <c r="M132" s="219" t="s">
        <v>21</v>
      </c>
      <c r="N132" s="220" t="s">
        <v>43</v>
      </c>
      <c r="O132" s="45"/>
      <c r="P132" s="221">
        <f>O132*H132</f>
        <v>0</v>
      </c>
      <c r="Q132" s="221">
        <v>0</v>
      </c>
      <c r="R132" s="221">
        <f>Q132*H132</f>
        <v>0</v>
      </c>
      <c r="S132" s="221">
        <v>0</v>
      </c>
      <c r="T132" s="222">
        <f>S132*H132</f>
        <v>0</v>
      </c>
      <c r="AR132" s="22" t="s">
        <v>143</v>
      </c>
      <c r="AT132" s="22" t="s">
        <v>138</v>
      </c>
      <c r="AU132" s="22" t="s">
        <v>136</v>
      </c>
      <c r="AY132" s="22" t="s">
        <v>135</v>
      </c>
      <c r="BE132" s="223">
        <f>IF(N132="základní",J132,0)</f>
        <v>0</v>
      </c>
      <c r="BF132" s="223">
        <f>IF(N132="snížená",J132,0)</f>
        <v>0</v>
      </c>
      <c r="BG132" s="223">
        <f>IF(N132="zákl. přenesená",J132,0)</f>
        <v>0</v>
      </c>
      <c r="BH132" s="223">
        <f>IF(N132="sníž. přenesená",J132,0)</f>
        <v>0</v>
      </c>
      <c r="BI132" s="223">
        <f>IF(N132="nulová",J132,0)</f>
        <v>0</v>
      </c>
      <c r="BJ132" s="22" t="s">
        <v>136</v>
      </c>
      <c r="BK132" s="223">
        <f>ROUND(I132*H132,2)</f>
        <v>0</v>
      </c>
      <c r="BL132" s="22" t="s">
        <v>143</v>
      </c>
      <c r="BM132" s="22" t="s">
        <v>224</v>
      </c>
    </row>
    <row r="133" s="1" customFormat="1">
      <c r="B133" s="44"/>
      <c r="C133" s="72"/>
      <c r="D133" s="224" t="s">
        <v>145</v>
      </c>
      <c r="E133" s="72"/>
      <c r="F133" s="225" t="s">
        <v>225</v>
      </c>
      <c r="G133" s="72"/>
      <c r="H133" s="72"/>
      <c r="I133" s="183"/>
      <c r="J133" s="72"/>
      <c r="K133" s="72"/>
      <c r="L133" s="70"/>
      <c r="M133" s="226"/>
      <c r="N133" s="45"/>
      <c r="O133" s="45"/>
      <c r="P133" s="45"/>
      <c r="Q133" s="45"/>
      <c r="R133" s="45"/>
      <c r="S133" s="45"/>
      <c r="T133" s="93"/>
      <c r="AT133" s="22" t="s">
        <v>145</v>
      </c>
      <c r="AU133" s="22" t="s">
        <v>136</v>
      </c>
    </row>
    <row r="134" s="10" customFormat="1" ht="29.88" customHeight="1">
      <c r="B134" s="196"/>
      <c r="C134" s="197"/>
      <c r="D134" s="198" t="s">
        <v>70</v>
      </c>
      <c r="E134" s="210" t="s">
        <v>226</v>
      </c>
      <c r="F134" s="210" t="s">
        <v>227</v>
      </c>
      <c r="G134" s="197"/>
      <c r="H134" s="197"/>
      <c r="I134" s="200"/>
      <c r="J134" s="211">
        <f>BK134</f>
        <v>0</v>
      </c>
      <c r="K134" s="197"/>
      <c r="L134" s="202"/>
      <c r="M134" s="203"/>
      <c r="N134" s="204"/>
      <c r="O134" s="204"/>
      <c r="P134" s="205">
        <f>SUM(P135:P136)</f>
        <v>0</v>
      </c>
      <c r="Q134" s="204"/>
      <c r="R134" s="205">
        <f>SUM(R135:R136)</f>
        <v>0</v>
      </c>
      <c r="S134" s="204"/>
      <c r="T134" s="206">
        <f>SUM(T135:T136)</f>
        <v>0</v>
      </c>
      <c r="AR134" s="207" t="s">
        <v>76</v>
      </c>
      <c r="AT134" s="208" t="s">
        <v>70</v>
      </c>
      <c r="AU134" s="208" t="s">
        <v>76</v>
      </c>
      <c r="AY134" s="207" t="s">
        <v>135</v>
      </c>
      <c r="BK134" s="209">
        <f>SUM(BK135:BK136)</f>
        <v>0</v>
      </c>
    </row>
    <row r="135" s="1" customFormat="1" ht="38.25" customHeight="1">
      <c r="B135" s="44"/>
      <c r="C135" s="212" t="s">
        <v>228</v>
      </c>
      <c r="D135" s="212" t="s">
        <v>138</v>
      </c>
      <c r="E135" s="213" t="s">
        <v>229</v>
      </c>
      <c r="F135" s="214" t="s">
        <v>230</v>
      </c>
      <c r="G135" s="215" t="s">
        <v>162</v>
      </c>
      <c r="H135" s="216">
        <v>6.1909999999999998</v>
      </c>
      <c r="I135" s="217"/>
      <c r="J135" s="218">
        <f>ROUND(I135*H135,2)</f>
        <v>0</v>
      </c>
      <c r="K135" s="214" t="s">
        <v>142</v>
      </c>
      <c r="L135" s="70"/>
      <c r="M135" s="219" t="s">
        <v>21</v>
      </c>
      <c r="N135" s="220" t="s">
        <v>43</v>
      </c>
      <c r="O135" s="45"/>
      <c r="P135" s="221">
        <f>O135*H135</f>
        <v>0</v>
      </c>
      <c r="Q135" s="221">
        <v>0</v>
      </c>
      <c r="R135" s="221">
        <f>Q135*H135</f>
        <v>0</v>
      </c>
      <c r="S135" s="221">
        <v>0</v>
      </c>
      <c r="T135" s="222">
        <f>S135*H135</f>
        <v>0</v>
      </c>
      <c r="AR135" s="22" t="s">
        <v>143</v>
      </c>
      <c r="AT135" s="22" t="s">
        <v>138</v>
      </c>
      <c r="AU135" s="22" t="s">
        <v>136</v>
      </c>
      <c r="AY135" s="22" t="s">
        <v>135</v>
      </c>
      <c r="BE135" s="223">
        <f>IF(N135="základní",J135,0)</f>
        <v>0</v>
      </c>
      <c r="BF135" s="223">
        <f>IF(N135="snížená",J135,0)</f>
        <v>0</v>
      </c>
      <c r="BG135" s="223">
        <f>IF(N135="zákl. přenesená",J135,0)</f>
        <v>0</v>
      </c>
      <c r="BH135" s="223">
        <f>IF(N135="sníž. přenesená",J135,0)</f>
        <v>0</v>
      </c>
      <c r="BI135" s="223">
        <f>IF(N135="nulová",J135,0)</f>
        <v>0</v>
      </c>
      <c r="BJ135" s="22" t="s">
        <v>136</v>
      </c>
      <c r="BK135" s="223">
        <f>ROUND(I135*H135,2)</f>
        <v>0</v>
      </c>
      <c r="BL135" s="22" t="s">
        <v>143</v>
      </c>
      <c r="BM135" s="22" t="s">
        <v>231</v>
      </c>
    </row>
    <row r="136" s="1" customFormat="1">
      <c r="B136" s="44"/>
      <c r="C136" s="72"/>
      <c r="D136" s="224" t="s">
        <v>145</v>
      </c>
      <c r="E136" s="72"/>
      <c r="F136" s="225" t="s">
        <v>232</v>
      </c>
      <c r="G136" s="72"/>
      <c r="H136" s="72"/>
      <c r="I136" s="183"/>
      <c r="J136" s="72"/>
      <c r="K136" s="72"/>
      <c r="L136" s="70"/>
      <c r="M136" s="226"/>
      <c r="N136" s="45"/>
      <c r="O136" s="45"/>
      <c r="P136" s="45"/>
      <c r="Q136" s="45"/>
      <c r="R136" s="45"/>
      <c r="S136" s="45"/>
      <c r="T136" s="93"/>
      <c r="AT136" s="22" t="s">
        <v>145</v>
      </c>
      <c r="AU136" s="22" t="s">
        <v>136</v>
      </c>
    </row>
    <row r="137" s="10" customFormat="1" ht="37.44" customHeight="1">
      <c r="B137" s="196"/>
      <c r="C137" s="197"/>
      <c r="D137" s="198" t="s">
        <v>70</v>
      </c>
      <c r="E137" s="199" t="s">
        <v>233</v>
      </c>
      <c r="F137" s="199" t="s">
        <v>234</v>
      </c>
      <c r="G137" s="197"/>
      <c r="H137" s="197"/>
      <c r="I137" s="200"/>
      <c r="J137" s="201">
        <f>BK137</f>
        <v>0</v>
      </c>
      <c r="K137" s="197"/>
      <c r="L137" s="202"/>
      <c r="M137" s="203"/>
      <c r="N137" s="204"/>
      <c r="O137" s="204"/>
      <c r="P137" s="205">
        <f>P138+P155+P185+P242+P267+P297+P311+P330+P350+P369+P393+P401+P412+P415+P419+P435+P453</f>
        <v>0</v>
      </c>
      <c r="Q137" s="204"/>
      <c r="R137" s="205">
        <f>R138+R155+R185+R242+R267+R297+R311+R330+R350+R369+R393+R401+R412+R415+R419+R435+R453</f>
        <v>14.215268659999998</v>
      </c>
      <c r="S137" s="204"/>
      <c r="T137" s="206">
        <f>T138+T155+T185+T242+T267+T297+T311+T330+T350+T369+T393+T401+T412+T415+T419+T435+T453</f>
        <v>16.647418000000002</v>
      </c>
      <c r="AR137" s="207" t="s">
        <v>136</v>
      </c>
      <c r="AT137" s="208" t="s">
        <v>70</v>
      </c>
      <c r="AU137" s="208" t="s">
        <v>71</v>
      </c>
      <c r="AY137" s="207" t="s">
        <v>135</v>
      </c>
      <c r="BK137" s="209">
        <f>BK138+BK155+BK185+BK242+BK267+BK297+BK311+BK330+BK350+BK369+BK393+BK401+BK412+BK415+BK419+BK435+BK453</f>
        <v>0</v>
      </c>
    </row>
    <row r="138" s="10" customFormat="1" ht="19.92" customHeight="1">
      <c r="B138" s="196"/>
      <c r="C138" s="197"/>
      <c r="D138" s="198" t="s">
        <v>70</v>
      </c>
      <c r="E138" s="210" t="s">
        <v>235</v>
      </c>
      <c r="F138" s="210" t="s">
        <v>236</v>
      </c>
      <c r="G138" s="197"/>
      <c r="H138" s="197"/>
      <c r="I138" s="200"/>
      <c r="J138" s="211">
        <f>BK138</f>
        <v>0</v>
      </c>
      <c r="K138" s="197"/>
      <c r="L138" s="202"/>
      <c r="M138" s="203"/>
      <c r="N138" s="204"/>
      <c r="O138" s="204"/>
      <c r="P138" s="205">
        <f>SUM(P139:P154)</f>
        <v>0</v>
      </c>
      <c r="Q138" s="204"/>
      <c r="R138" s="205">
        <f>SUM(R139:R154)</f>
        <v>0.36862000000000006</v>
      </c>
      <c r="S138" s="204"/>
      <c r="T138" s="206">
        <f>SUM(T139:T154)</f>
        <v>0</v>
      </c>
      <c r="AR138" s="207" t="s">
        <v>136</v>
      </c>
      <c r="AT138" s="208" t="s">
        <v>70</v>
      </c>
      <c r="AU138" s="208" t="s">
        <v>76</v>
      </c>
      <c r="AY138" s="207" t="s">
        <v>135</v>
      </c>
      <c r="BK138" s="209">
        <f>SUM(BK139:BK154)</f>
        <v>0</v>
      </c>
    </row>
    <row r="139" s="1" customFormat="1" ht="25.5" customHeight="1">
      <c r="B139" s="44"/>
      <c r="C139" s="212" t="s">
        <v>237</v>
      </c>
      <c r="D139" s="212" t="s">
        <v>138</v>
      </c>
      <c r="E139" s="213" t="s">
        <v>238</v>
      </c>
      <c r="F139" s="214" t="s">
        <v>239</v>
      </c>
      <c r="G139" s="215" t="s">
        <v>149</v>
      </c>
      <c r="H139" s="216">
        <v>10</v>
      </c>
      <c r="I139" s="217"/>
      <c r="J139" s="218">
        <f>ROUND(I139*H139,2)</f>
        <v>0</v>
      </c>
      <c r="K139" s="214" t="s">
        <v>142</v>
      </c>
      <c r="L139" s="70"/>
      <c r="M139" s="219" t="s">
        <v>21</v>
      </c>
      <c r="N139" s="220" t="s">
        <v>43</v>
      </c>
      <c r="O139" s="45"/>
      <c r="P139" s="221">
        <f>O139*H139</f>
        <v>0</v>
      </c>
      <c r="Q139" s="221">
        <v>0</v>
      </c>
      <c r="R139" s="221">
        <f>Q139*H139</f>
        <v>0</v>
      </c>
      <c r="S139" s="221">
        <v>0</v>
      </c>
      <c r="T139" s="222">
        <f>S139*H139</f>
        <v>0</v>
      </c>
      <c r="AR139" s="22" t="s">
        <v>240</v>
      </c>
      <c r="AT139" s="22" t="s">
        <v>138</v>
      </c>
      <c r="AU139" s="22" t="s">
        <v>136</v>
      </c>
      <c r="AY139" s="22" t="s">
        <v>135</v>
      </c>
      <c r="BE139" s="223">
        <f>IF(N139="základní",J139,0)</f>
        <v>0</v>
      </c>
      <c r="BF139" s="223">
        <f>IF(N139="snížená",J139,0)</f>
        <v>0</v>
      </c>
      <c r="BG139" s="223">
        <f>IF(N139="zákl. přenesená",J139,0)</f>
        <v>0</v>
      </c>
      <c r="BH139" s="223">
        <f>IF(N139="sníž. přenesená",J139,0)</f>
        <v>0</v>
      </c>
      <c r="BI139" s="223">
        <f>IF(N139="nulová",J139,0)</f>
        <v>0</v>
      </c>
      <c r="BJ139" s="22" t="s">
        <v>136</v>
      </c>
      <c r="BK139" s="223">
        <f>ROUND(I139*H139,2)</f>
        <v>0</v>
      </c>
      <c r="BL139" s="22" t="s">
        <v>240</v>
      </c>
      <c r="BM139" s="22" t="s">
        <v>241</v>
      </c>
    </row>
    <row r="140" s="1" customFormat="1" ht="25.5" customHeight="1">
      <c r="B140" s="44"/>
      <c r="C140" s="212" t="s">
        <v>10</v>
      </c>
      <c r="D140" s="212" t="s">
        <v>138</v>
      </c>
      <c r="E140" s="213" t="s">
        <v>242</v>
      </c>
      <c r="F140" s="214" t="s">
        <v>243</v>
      </c>
      <c r="G140" s="215" t="s">
        <v>149</v>
      </c>
      <c r="H140" s="216">
        <v>31</v>
      </c>
      <c r="I140" s="217"/>
      <c r="J140" s="218">
        <f>ROUND(I140*H140,2)</f>
        <v>0</v>
      </c>
      <c r="K140" s="214" t="s">
        <v>142</v>
      </c>
      <c r="L140" s="70"/>
      <c r="M140" s="219" t="s">
        <v>21</v>
      </c>
      <c r="N140" s="220" t="s">
        <v>43</v>
      </c>
      <c r="O140" s="45"/>
      <c r="P140" s="221">
        <f>O140*H140</f>
        <v>0</v>
      </c>
      <c r="Q140" s="221">
        <v>0</v>
      </c>
      <c r="R140" s="221">
        <f>Q140*H140</f>
        <v>0</v>
      </c>
      <c r="S140" s="221">
        <v>0</v>
      </c>
      <c r="T140" s="222">
        <f>S140*H140</f>
        <v>0</v>
      </c>
      <c r="AR140" s="22" t="s">
        <v>240</v>
      </c>
      <c r="AT140" s="22" t="s">
        <v>138</v>
      </c>
      <c r="AU140" s="22" t="s">
        <v>136</v>
      </c>
      <c r="AY140" s="22" t="s">
        <v>135</v>
      </c>
      <c r="BE140" s="223">
        <f>IF(N140="základní",J140,0)</f>
        <v>0</v>
      </c>
      <c r="BF140" s="223">
        <f>IF(N140="snížená",J140,0)</f>
        <v>0</v>
      </c>
      <c r="BG140" s="223">
        <f>IF(N140="zákl. přenesená",J140,0)</f>
        <v>0</v>
      </c>
      <c r="BH140" s="223">
        <f>IF(N140="sníž. přenesená",J140,0)</f>
        <v>0</v>
      </c>
      <c r="BI140" s="223">
        <f>IF(N140="nulová",J140,0)</f>
        <v>0</v>
      </c>
      <c r="BJ140" s="22" t="s">
        <v>136</v>
      </c>
      <c r="BK140" s="223">
        <f>ROUND(I140*H140,2)</f>
        <v>0</v>
      </c>
      <c r="BL140" s="22" t="s">
        <v>240</v>
      </c>
      <c r="BM140" s="22" t="s">
        <v>244</v>
      </c>
    </row>
    <row r="141" s="1" customFormat="1">
      <c r="B141" s="44"/>
      <c r="C141" s="72"/>
      <c r="D141" s="224" t="s">
        <v>145</v>
      </c>
      <c r="E141" s="72"/>
      <c r="F141" s="225" t="s">
        <v>245</v>
      </c>
      <c r="G141" s="72"/>
      <c r="H141" s="72"/>
      <c r="I141" s="183"/>
      <c r="J141" s="72"/>
      <c r="K141" s="72"/>
      <c r="L141" s="70"/>
      <c r="M141" s="226"/>
      <c r="N141" s="45"/>
      <c r="O141" s="45"/>
      <c r="P141" s="45"/>
      <c r="Q141" s="45"/>
      <c r="R141" s="45"/>
      <c r="S141" s="45"/>
      <c r="T141" s="93"/>
      <c r="AT141" s="22" t="s">
        <v>145</v>
      </c>
      <c r="AU141" s="22" t="s">
        <v>136</v>
      </c>
    </row>
    <row r="142" s="1" customFormat="1" ht="25.5" customHeight="1">
      <c r="B142" s="44"/>
      <c r="C142" s="227" t="s">
        <v>240</v>
      </c>
      <c r="D142" s="227" t="s">
        <v>153</v>
      </c>
      <c r="E142" s="228" t="s">
        <v>246</v>
      </c>
      <c r="F142" s="229" t="s">
        <v>247</v>
      </c>
      <c r="G142" s="230" t="s">
        <v>149</v>
      </c>
      <c r="H142" s="231">
        <v>47</v>
      </c>
      <c r="I142" s="232"/>
      <c r="J142" s="233">
        <f>ROUND(I142*H142,2)</f>
        <v>0</v>
      </c>
      <c r="K142" s="229" t="s">
        <v>142</v>
      </c>
      <c r="L142" s="234"/>
      <c r="M142" s="235" t="s">
        <v>21</v>
      </c>
      <c r="N142" s="236" t="s">
        <v>43</v>
      </c>
      <c r="O142" s="45"/>
      <c r="P142" s="221">
        <f>O142*H142</f>
        <v>0</v>
      </c>
      <c r="Q142" s="221">
        <v>0.0050000000000000001</v>
      </c>
      <c r="R142" s="221">
        <f>Q142*H142</f>
        <v>0.23500000000000001</v>
      </c>
      <c r="S142" s="221">
        <v>0</v>
      </c>
      <c r="T142" s="222">
        <f>S142*H142</f>
        <v>0</v>
      </c>
      <c r="AR142" s="22" t="s">
        <v>248</v>
      </c>
      <c r="AT142" s="22" t="s">
        <v>153</v>
      </c>
      <c r="AU142" s="22" t="s">
        <v>136</v>
      </c>
      <c r="AY142" s="22" t="s">
        <v>135</v>
      </c>
      <c r="BE142" s="223">
        <f>IF(N142="základní",J142,0)</f>
        <v>0</v>
      </c>
      <c r="BF142" s="223">
        <f>IF(N142="snížená",J142,0)</f>
        <v>0</v>
      </c>
      <c r="BG142" s="223">
        <f>IF(N142="zákl. přenesená",J142,0)</f>
        <v>0</v>
      </c>
      <c r="BH142" s="223">
        <f>IF(N142="sníž. přenesená",J142,0)</f>
        <v>0</v>
      </c>
      <c r="BI142" s="223">
        <f>IF(N142="nulová",J142,0)</f>
        <v>0</v>
      </c>
      <c r="BJ142" s="22" t="s">
        <v>136</v>
      </c>
      <c r="BK142" s="223">
        <f>ROUND(I142*H142,2)</f>
        <v>0</v>
      </c>
      <c r="BL142" s="22" t="s">
        <v>240</v>
      </c>
      <c r="BM142" s="22" t="s">
        <v>249</v>
      </c>
    </row>
    <row r="143" s="1" customFormat="1" ht="38.25" customHeight="1">
      <c r="B143" s="44"/>
      <c r="C143" s="212" t="s">
        <v>250</v>
      </c>
      <c r="D143" s="212" t="s">
        <v>138</v>
      </c>
      <c r="E143" s="213" t="s">
        <v>251</v>
      </c>
      <c r="F143" s="214" t="s">
        <v>252</v>
      </c>
      <c r="G143" s="215" t="s">
        <v>197</v>
      </c>
      <c r="H143" s="216">
        <v>205</v>
      </c>
      <c r="I143" s="217"/>
      <c r="J143" s="218">
        <f>ROUND(I143*H143,2)</f>
        <v>0</v>
      </c>
      <c r="K143" s="214" t="s">
        <v>142</v>
      </c>
      <c r="L143" s="70"/>
      <c r="M143" s="219" t="s">
        <v>21</v>
      </c>
      <c r="N143" s="220" t="s">
        <v>43</v>
      </c>
      <c r="O143" s="45"/>
      <c r="P143" s="221">
        <f>O143*H143</f>
        <v>0</v>
      </c>
      <c r="Q143" s="221">
        <v>0</v>
      </c>
      <c r="R143" s="221">
        <f>Q143*H143</f>
        <v>0</v>
      </c>
      <c r="S143" s="221">
        <v>0</v>
      </c>
      <c r="T143" s="222">
        <f>S143*H143</f>
        <v>0</v>
      </c>
      <c r="AR143" s="22" t="s">
        <v>240</v>
      </c>
      <c r="AT143" s="22" t="s">
        <v>138</v>
      </c>
      <c r="AU143" s="22" t="s">
        <v>136</v>
      </c>
      <c r="AY143" s="22" t="s">
        <v>135</v>
      </c>
      <c r="BE143" s="223">
        <f>IF(N143="základní",J143,0)</f>
        <v>0</v>
      </c>
      <c r="BF143" s="223">
        <f>IF(N143="snížená",J143,0)</f>
        <v>0</v>
      </c>
      <c r="BG143" s="223">
        <f>IF(N143="zákl. přenesená",J143,0)</f>
        <v>0</v>
      </c>
      <c r="BH143" s="223">
        <f>IF(N143="sníž. přenesená",J143,0)</f>
        <v>0</v>
      </c>
      <c r="BI143" s="223">
        <f>IF(N143="nulová",J143,0)</f>
        <v>0</v>
      </c>
      <c r="BJ143" s="22" t="s">
        <v>136</v>
      </c>
      <c r="BK143" s="223">
        <f>ROUND(I143*H143,2)</f>
        <v>0</v>
      </c>
      <c r="BL143" s="22" t="s">
        <v>240</v>
      </c>
      <c r="BM143" s="22" t="s">
        <v>253</v>
      </c>
    </row>
    <row r="144" s="1" customFormat="1">
      <c r="B144" s="44"/>
      <c r="C144" s="72"/>
      <c r="D144" s="224" t="s">
        <v>145</v>
      </c>
      <c r="E144" s="72"/>
      <c r="F144" s="225" t="s">
        <v>254</v>
      </c>
      <c r="G144" s="72"/>
      <c r="H144" s="72"/>
      <c r="I144" s="183"/>
      <c r="J144" s="72"/>
      <c r="K144" s="72"/>
      <c r="L144" s="70"/>
      <c r="M144" s="226"/>
      <c r="N144" s="45"/>
      <c r="O144" s="45"/>
      <c r="P144" s="45"/>
      <c r="Q144" s="45"/>
      <c r="R144" s="45"/>
      <c r="S144" s="45"/>
      <c r="T144" s="93"/>
      <c r="AT144" s="22" t="s">
        <v>145</v>
      </c>
      <c r="AU144" s="22" t="s">
        <v>136</v>
      </c>
    </row>
    <row r="145" s="11" customFormat="1">
      <c r="B145" s="237"/>
      <c r="C145" s="238"/>
      <c r="D145" s="224" t="s">
        <v>219</v>
      </c>
      <c r="E145" s="247" t="s">
        <v>21</v>
      </c>
      <c r="F145" s="239" t="s">
        <v>255</v>
      </c>
      <c r="G145" s="238"/>
      <c r="H145" s="240">
        <v>139</v>
      </c>
      <c r="I145" s="241"/>
      <c r="J145" s="238"/>
      <c r="K145" s="238"/>
      <c r="L145" s="242"/>
      <c r="M145" s="243"/>
      <c r="N145" s="244"/>
      <c r="O145" s="244"/>
      <c r="P145" s="244"/>
      <c r="Q145" s="244"/>
      <c r="R145" s="244"/>
      <c r="S145" s="244"/>
      <c r="T145" s="245"/>
      <c r="AT145" s="246" t="s">
        <v>219</v>
      </c>
      <c r="AU145" s="246" t="s">
        <v>136</v>
      </c>
      <c r="AV145" s="11" t="s">
        <v>136</v>
      </c>
      <c r="AW145" s="11" t="s">
        <v>34</v>
      </c>
      <c r="AX145" s="11" t="s">
        <v>71</v>
      </c>
      <c r="AY145" s="246" t="s">
        <v>135</v>
      </c>
    </row>
    <row r="146" s="11" customFormat="1">
      <c r="B146" s="237"/>
      <c r="C146" s="238"/>
      <c r="D146" s="224" t="s">
        <v>219</v>
      </c>
      <c r="E146" s="247" t="s">
        <v>21</v>
      </c>
      <c r="F146" s="239" t="s">
        <v>256</v>
      </c>
      <c r="G146" s="238"/>
      <c r="H146" s="240">
        <v>66</v>
      </c>
      <c r="I146" s="241"/>
      <c r="J146" s="238"/>
      <c r="K146" s="238"/>
      <c r="L146" s="242"/>
      <c r="M146" s="243"/>
      <c r="N146" s="244"/>
      <c r="O146" s="244"/>
      <c r="P146" s="244"/>
      <c r="Q146" s="244"/>
      <c r="R146" s="244"/>
      <c r="S146" s="244"/>
      <c r="T146" s="245"/>
      <c r="AT146" s="246" t="s">
        <v>219</v>
      </c>
      <c r="AU146" s="246" t="s">
        <v>136</v>
      </c>
      <c r="AV146" s="11" t="s">
        <v>136</v>
      </c>
      <c r="AW146" s="11" t="s">
        <v>34</v>
      </c>
      <c r="AX146" s="11" t="s">
        <v>71</v>
      </c>
      <c r="AY146" s="246" t="s">
        <v>135</v>
      </c>
    </row>
    <row r="147" s="12" customFormat="1">
      <c r="B147" s="248"/>
      <c r="C147" s="249"/>
      <c r="D147" s="224" t="s">
        <v>219</v>
      </c>
      <c r="E147" s="250" t="s">
        <v>21</v>
      </c>
      <c r="F147" s="251" t="s">
        <v>257</v>
      </c>
      <c r="G147" s="249"/>
      <c r="H147" s="252">
        <v>205</v>
      </c>
      <c r="I147" s="253"/>
      <c r="J147" s="249"/>
      <c r="K147" s="249"/>
      <c r="L147" s="254"/>
      <c r="M147" s="255"/>
      <c r="N147" s="256"/>
      <c r="O147" s="256"/>
      <c r="P147" s="256"/>
      <c r="Q147" s="256"/>
      <c r="R147" s="256"/>
      <c r="S147" s="256"/>
      <c r="T147" s="257"/>
      <c r="AT147" s="258" t="s">
        <v>219</v>
      </c>
      <c r="AU147" s="258" t="s">
        <v>136</v>
      </c>
      <c r="AV147" s="12" t="s">
        <v>143</v>
      </c>
      <c r="AW147" s="12" t="s">
        <v>34</v>
      </c>
      <c r="AX147" s="12" t="s">
        <v>76</v>
      </c>
      <c r="AY147" s="258" t="s">
        <v>135</v>
      </c>
    </row>
    <row r="148" s="1" customFormat="1" ht="25.5" customHeight="1">
      <c r="B148" s="44"/>
      <c r="C148" s="227" t="s">
        <v>258</v>
      </c>
      <c r="D148" s="227" t="s">
        <v>153</v>
      </c>
      <c r="E148" s="228" t="s">
        <v>259</v>
      </c>
      <c r="F148" s="229" t="s">
        <v>260</v>
      </c>
      <c r="G148" s="230" t="s">
        <v>197</v>
      </c>
      <c r="H148" s="231">
        <v>44</v>
      </c>
      <c r="I148" s="232"/>
      <c r="J148" s="233">
        <f>ROUND(I148*H148,2)</f>
        <v>0</v>
      </c>
      <c r="K148" s="229" t="s">
        <v>142</v>
      </c>
      <c r="L148" s="234"/>
      <c r="M148" s="235" t="s">
        <v>21</v>
      </c>
      <c r="N148" s="236" t="s">
        <v>43</v>
      </c>
      <c r="O148" s="45"/>
      <c r="P148" s="221">
        <f>O148*H148</f>
        <v>0</v>
      </c>
      <c r="Q148" s="221">
        <v>0.00054000000000000001</v>
      </c>
      <c r="R148" s="221">
        <f>Q148*H148</f>
        <v>0.02376</v>
      </c>
      <c r="S148" s="221">
        <v>0</v>
      </c>
      <c r="T148" s="222">
        <f>S148*H148</f>
        <v>0</v>
      </c>
      <c r="AR148" s="22" t="s">
        <v>248</v>
      </c>
      <c r="AT148" s="22" t="s">
        <v>153</v>
      </c>
      <c r="AU148" s="22" t="s">
        <v>136</v>
      </c>
      <c r="AY148" s="22" t="s">
        <v>135</v>
      </c>
      <c r="BE148" s="223">
        <f>IF(N148="základní",J148,0)</f>
        <v>0</v>
      </c>
      <c r="BF148" s="223">
        <f>IF(N148="snížená",J148,0)</f>
        <v>0</v>
      </c>
      <c r="BG148" s="223">
        <f>IF(N148="zákl. přenesená",J148,0)</f>
        <v>0</v>
      </c>
      <c r="BH148" s="223">
        <f>IF(N148="sníž. přenesená",J148,0)</f>
        <v>0</v>
      </c>
      <c r="BI148" s="223">
        <f>IF(N148="nulová",J148,0)</f>
        <v>0</v>
      </c>
      <c r="BJ148" s="22" t="s">
        <v>136</v>
      </c>
      <c r="BK148" s="223">
        <f>ROUND(I148*H148,2)</f>
        <v>0</v>
      </c>
      <c r="BL148" s="22" t="s">
        <v>240</v>
      </c>
      <c r="BM148" s="22" t="s">
        <v>261</v>
      </c>
    </row>
    <row r="149" s="11" customFormat="1">
      <c r="B149" s="237"/>
      <c r="C149" s="238"/>
      <c r="D149" s="224" t="s">
        <v>219</v>
      </c>
      <c r="E149" s="247" t="s">
        <v>21</v>
      </c>
      <c r="F149" s="239" t="s">
        <v>262</v>
      </c>
      <c r="G149" s="238"/>
      <c r="H149" s="240">
        <v>44</v>
      </c>
      <c r="I149" s="241"/>
      <c r="J149" s="238"/>
      <c r="K149" s="238"/>
      <c r="L149" s="242"/>
      <c r="M149" s="243"/>
      <c r="N149" s="244"/>
      <c r="O149" s="244"/>
      <c r="P149" s="244"/>
      <c r="Q149" s="244"/>
      <c r="R149" s="244"/>
      <c r="S149" s="244"/>
      <c r="T149" s="245"/>
      <c r="AT149" s="246" t="s">
        <v>219</v>
      </c>
      <c r="AU149" s="246" t="s">
        <v>136</v>
      </c>
      <c r="AV149" s="11" t="s">
        <v>136</v>
      </c>
      <c r="AW149" s="11" t="s">
        <v>34</v>
      </c>
      <c r="AX149" s="11" t="s">
        <v>71</v>
      </c>
      <c r="AY149" s="246" t="s">
        <v>135</v>
      </c>
    </row>
    <row r="150" s="12" customFormat="1">
      <c r="B150" s="248"/>
      <c r="C150" s="249"/>
      <c r="D150" s="224" t="s">
        <v>219</v>
      </c>
      <c r="E150" s="250" t="s">
        <v>21</v>
      </c>
      <c r="F150" s="251" t="s">
        <v>257</v>
      </c>
      <c r="G150" s="249"/>
      <c r="H150" s="252">
        <v>44</v>
      </c>
      <c r="I150" s="253"/>
      <c r="J150" s="249"/>
      <c r="K150" s="249"/>
      <c r="L150" s="254"/>
      <c r="M150" s="255"/>
      <c r="N150" s="256"/>
      <c r="O150" s="256"/>
      <c r="P150" s="256"/>
      <c r="Q150" s="256"/>
      <c r="R150" s="256"/>
      <c r="S150" s="256"/>
      <c r="T150" s="257"/>
      <c r="AT150" s="258" t="s">
        <v>219</v>
      </c>
      <c r="AU150" s="258" t="s">
        <v>136</v>
      </c>
      <c r="AV150" s="12" t="s">
        <v>143</v>
      </c>
      <c r="AW150" s="12" t="s">
        <v>34</v>
      </c>
      <c r="AX150" s="12" t="s">
        <v>76</v>
      </c>
      <c r="AY150" s="258" t="s">
        <v>135</v>
      </c>
    </row>
    <row r="151" s="1" customFormat="1" ht="25.5" customHeight="1">
      <c r="B151" s="44"/>
      <c r="C151" s="227" t="s">
        <v>263</v>
      </c>
      <c r="D151" s="227" t="s">
        <v>153</v>
      </c>
      <c r="E151" s="228" t="s">
        <v>264</v>
      </c>
      <c r="F151" s="229" t="s">
        <v>265</v>
      </c>
      <c r="G151" s="230" t="s">
        <v>197</v>
      </c>
      <c r="H151" s="231">
        <v>42</v>
      </c>
      <c r="I151" s="232"/>
      <c r="J151" s="233">
        <f>ROUND(I151*H151,2)</f>
        <v>0</v>
      </c>
      <c r="K151" s="229" t="s">
        <v>142</v>
      </c>
      <c r="L151" s="234"/>
      <c r="M151" s="235" t="s">
        <v>21</v>
      </c>
      <c r="N151" s="236" t="s">
        <v>43</v>
      </c>
      <c r="O151" s="45"/>
      <c r="P151" s="221">
        <f>O151*H151</f>
        <v>0</v>
      </c>
      <c r="Q151" s="221">
        <v>0.00059000000000000003</v>
      </c>
      <c r="R151" s="221">
        <f>Q151*H151</f>
        <v>0.02478</v>
      </c>
      <c r="S151" s="221">
        <v>0</v>
      </c>
      <c r="T151" s="222">
        <f>S151*H151</f>
        <v>0</v>
      </c>
      <c r="AR151" s="22" t="s">
        <v>248</v>
      </c>
      <c r="AT151" s="22" t="s">
        <v>153</v>
      </c>
      <c r="AU151" s="22" t="s">
        <v>136</v>
      </c>
      <c r="AY151" s="22" t="s">
        <v>135</v>
      </c>
      <c r="BE151" s="223">
        <f>IF(N151="základní",J151,0)</f>
        <v>0</v>
      </c>
      <c r="BF151" s="223">
        <f>IF(N151="snížená",J151,0)</f>
        <v>0</v>
      </c>
      <c r="BG151" s="223">
        <f>IF(N151="zákl. přenesená",J151,0)</f>
        <v>0</v>
      </c>
      <c r="BH151" s="223">
        <f>IF(N151="sníž. přenesená",J151,0)</f>
        <v>0</v>
      </c>
      <c r="BI151" s="223">
        <f>IF(N151="nulová",J151,0)</f>
        <v>0</v>
      </c>
      <c r="BJ151" s="22" t="s">
        <v>136</v>
      </c>
      <c r="BK151" s="223">
        <f>ROUND(I151*H151,2)</f>
        <v>0</v>
      </c>
      <c r="BL151" s="22" t="s">
        <v>240</v>
      </c>
      <c r="BM151" s="22" t="s">
        <v>266</v>
      </c>
    </row>
    <row r="152" s="1" customFormat="1" ht="25.5" customHeight="1">
      <c r="B152" s="44"/>
      <c r="C152" s="227" t="s">
        <v>267</v>
      </c>
      <c r="D152" s="227" t="s">
        <v>153</v>
      </c>
      <c r="E152" s="228" t="s">
        <v>268</v>
      </c>
      <c r="F152" s="229" t="s">
        <v>269</v>
      </c>
      <c r="G152" s="230" t="s">
        <v>197</v>
      </c>
      <c r="H152" s="231">
        <v>68</v>
      </c>
      <c r="I152" s="232"/>
      <c r="J152" s="233">
        <f>ROUND(I152*H152,2)</f>
        <v>0</v>
      </c>
      <c r="K152" s="229" t="s">
        <v>142</v>
      </c>
      <c r="L152" s="234"/>
      <c r="M152" s="235" t="s">
        <v>21</v>
      </c>
      <c r="N152" s="236" t="s">
        <v>43</v>
      </c>
      <c r="O152" s="45"/>
      <c r="P152" s="221">
        <f>O152*H152</f>
        <v>0</v>
      </c>
      <c r="Q152" s="221">
        <v>0.00064999999999999997</v>
      </c>
      <c r="R152" s="221">
        <f>Q152*H152</f>
        <v>0.044199999999999996</v>
      </c>
      <c r="S152" s="221">
        <v>0</v>
      </c>
      <c r="T152" s="222">
        <f>S152*H152</f>
        <v>0</v>
      </c>
      <c r="AR152" s="22" t="s">
        <v>248</v>
      </c>
      <c r="AT152" s="22" t="s">
        <v>153</v>
      </c>
      <c r="AU152" s="22" t="s">
        <v>136</v>
      </c>
      <c r="AY152" s="22" t="s">
        <v>135</v>
      </c>
      <c r="BE152" s="223">
        <f>IF(N152="základní",J152,0)</f>
        <v>0</v>
      </c>
      <c r="BF152" s="223">
        <f>IF(N152="snížená",J152,0)</f>
        <v>0</v>
      </c>
      <c r="BG152" s="223">
        <f>IF(N152="zákl. přenesená",J152,0)</f>
        <v>0</v>
      </c>
      <c r="BH152" s="223">
        <f>IF(N152="sníž. přenesená",J152,0)</f>
        <v>0</v>
      </c>
      <c r="BI152" s="223">
        <f>IF(N152="nulová",J152,0)</f>
        <v>0</v>
      </c>
      <c r="BJ152" s="22" t="s">
        <v>136</v>
      </c>
      <c r="BK152" s="223">
        <f>ROUND(I152*H152,2)</f>
        <v>0</v>
      </c>
      <c r="BL152" s="22" t="s">
        <v>240</v>
      </c>
      <c r="BM152" s="22" t="s">
        <v>270</v>
      </c>
    </row>
    <row r="153" s="1" customFormat="1" ht="25.5" customHeight="1">
      <c r="B153" s="44"/>
      <c r="C153" s="227" t="s">
        <v>9</v>
      </c>
      <c r="D153" s="227" t="s">
        <v>153</v>
      </c>
      <c r="E153" s="228" t="s">
        <v>271</v>
      </c>
      <c r="F153" s="229" t="s">
        <v>272</v>
      </c>
      <c r="G153" s="230" t="s">
        <v>197</v>
      </c>
      <c r="H153" s="231">
        <v>25</v>
      </c>
      <c r="I153" s="232"/>
      <c r="J153" s="233">
        <f>ROUND(I153*H153,2)</f>
        <v>0</v>
      </c>
      <c r="K153" s="229" t="s">
        <v>142</v>
      </c>
      <c r="L153" s="234"/>
      <c r="M153" s="235" t="s">
        <v>21</v>
      </c>
      <c r="N153" s="236" t="s">
        <v>43</v>
      </c>
      <c r="O153" s="45"/>
      <c r="P153" s="221">
        <f>O153*H153</f>
        <v>0</v>
      </c>
      <c r="Q153" s="221">
        <v>0.00072000000000000005</v>
      </c>
      <c r="R153" s="221">
        <f>Q153*H153</f>
        <v>0.018000000000000002</v>
      </c>
      <c r="S153" s="221">
        <v>0</v>
      </c>
      <c r="T153" s="222">
        <f>S153*H153</f>
        <v>0</v>
      </c>
      <c r="AR153" s="22" t="s">
        <v>248</v>
      </c>
      <c r="AT153" s="22" t="s">
        <v>153</v>
      </c>
      <c r="AU153" s="22" t="s">
        <v>136</v>
      </c>
      <c r="AY153" s="22" t="s">
        <v>135</v>
      </c>
      <c r="BE153" s="223">
        <f>IF(N153="základní",J153,0)</f>
        <v>0</v>
      </c>
      <c r="BF153" s="223">
        <f>IF(N153="snížená",J153,0)</f>
        <v>0</v>
      </c>
      <c r="BG153" s="223">
        <f>IF(N153="zákl. přenesená",J153,0)</f>
        <v>0</v>
      </c>
      <c r="BH153" s="223">
        <f>IF(N153="sníž. přenesená",J153,0)</f>
        <v>0</v>
      </c>
      <c r="BI153" s="223">
        <f>IF(N153="nulová",J153,0)</f>
        <v>0</v>
      </c>
      <c r="BJ153" s="22" t="s">
        <v>136</v>
      </c>
      <c r="BK153" s="223">
        <f>ROUND(I153*H153,2)</f>
        <v>0</v>
      </c>
      <c r="BL153" s="22" t="s">
        <v>240</v>
      </c>
      <c r="BM153" s="22" t="s">
        <v>273</v>
      </c>
    </row>
    <row r="154" s="1" customFormat="1" ht="25.5" customHeight="1">
      <c r="B154" s="44"/>
      <c r="C154" s="227" t="s">
        <v>274</v>
      </c>
      <c r="D154" s="227" t="s">
        <v>153</v>
      </c>
      <c r="E154" s="228" t="s">
        <v>275</v>
      </c>
      <c r="F154" s="229" t="s">
        <v>276</v>
      </c>
      <c r="G154" s="230" t="s">
        <v>197</v>
      </c>
      <c r="H154" s="231">
        <v>26</v>
      </c>
      <c r="I154" s="232"/>
      <c r="J154" s="233">
        <f>ROUND(I154*H154,2)</f>
        <v>0</v>
      </c>
      <c r="K154" s="229" t="s">
        <v>142</v>
      </c>
      <c r="L154" s="234"/>
      <c r="M154" s="235" t="s">
        <v>21</v>
      </c>
      <c r="N154" s="236" t="s">
        <v>43</v>
      </c>
      <c r="O154" s="45"/>
      <c r="P154" s="221">
        <f>O154*H154</f>
        <v>0</v>
      </c>
      <c r="Q154" s="221">
        <v>0.00088000000000000003</v>
      </c>
      <c r="R154" s="221">
        <f>Q154*H154</f>
        <v>0.022880000000000001</v>
      </c>
      <c r="S154" s="221">
        <v>0</v>
      </c>
      <c r="T154" s="222">
        <f>S154*H154</f>
        <v>0</v>
      </c>
      <c r="AR154" s="22" t="s">
        <v>248</v>
      </c>
      <c r="AT154" s="22" t="s">
        <v>153</v>
      </c>
      <c r="AU154" s="22" t="s">
        <v>136</v>
      </c>
      <c r="AY154" s="22" t="s">
        <v>135</v>
      </c>
      <c r="BE154" s="223">
        <f>IF(N154="základní",J154,0)</f>
        <v>0</v>
      </c>
      <c r="BF154" s="223">
        <f>IF(N154="snížená",J154,0)</f>
        <v>0</v>
      </c>
      <c r="BG154" s="223">
        <f>IF(N154="zákl. přenesená",J154,0)</f>
        <v>0</v>
      </c>
      <c r="BH154" s="223">
        <f>IF(N154="sníž. přenesená",J154,0)</f>
        <v>0</v>
      </c>
      <c r="BI154" s="223">
        <f>IF(N154="nulová",J154,0)</f>
        <v>0</v>
      </c>
      <c r="BJ154" s="22" t="s">
        <v>136</v>
      </c>
      <c r="BK154" s="223">
        <f>ROUND(I154*H154,2)</f>
        <v>0</v>
      </c>
      <c r="BL154" s="22" t="s">
        <v>240</v>
      </c>
      <c r="BM154" s="22" t="s">
        <v>277</v>
      </c>
    </row>
    <row r="155" s="10" customFormat="1" ht="29.88" customHeight="1">
      <c r="B155" s="196"/>
      <c r="C155" s="197"/>
      <c r="D155" s="198" t="s">
        <v>70</v>
      </c>
      <c r="E155" s="210" t="s">
        <v>278</v>
      </c>
      <c r="F155" s="210" t="s">
        <v>279</v>
      </c>
      <c r="G155" s="197"/>
      <c r="H155" s="197"/>
      <c r="I155" s="200"/>
      <c r="J155" s="211">
        <f>BK155</f>
        <v>0</v>
      </c>
      <c r="K155" s="197"/>
      <c r="L155" s="202"/>
      <c r="M155" s="203"/>
      <c r="N155" s="204"/>
      <c r="O155" s="204"/>
      <c r="P155" s="205">
        <f>SUM(P156:P184)</f>
        <v>0</v>
      </c>
      <c r="Q155" s="204"/>
      <c r="R155" s="205">
        <f>SUM(R156:R184)</f>
        <v>0.11590999999999999</v>
      </c>
      <c r="S155" s="204"/>
      <c r="T155" s="206">
        <f>SUM(T156:T184)</f>
        <v>1.0394399999999999</v>
      </c>
      <c r="AR155" s="207" t="s">
        <v>136</v>
      </c>
      <c r="AT155" s="208" t="s">
        <v>70</v>
      </c>
      <c r="AU155" s="208" t="s">
        <v>76</v>
      </c>
      <c r="AY155" s="207" t="s">
        <v>135</v>
      </c>
      <c r="BK155" s="209">
        <f>SUM(BK156:BK184)</f>
        <v>0</v>
      </c>
    </row>
    <row r="156" s="1" customFormat="1" ht="16.5" customHeight="1">
      <c r="B156" s="44"/>
      <c r="C156" s="212" t="s">
        <v>280</v>
      </c>
      <c r="D156" s="212" t="s">
        <v>138</v>
      </c>
      <c r="E156" s="213" t="s">
        <v>281</v>
      </c>
      <c r="F156" s="214" t="s">
        <v>282</v>
      </c>
      <c r="G156" s="215" t="s">
        <v>197</v>
      </c>
      <c r="H156" s="216">
        <v>57</v>
      </c>
      <c r="I156" s="217"/>
      <c r="J156" s="218">
        <f>ROUND(I156*H156,2)</f>
        <v>0</v>
      </c>
      <c r="K156" s="214" t="s">
        <v>181</v>
      </c>
      <c r="L156" s="70"/>
      <c r="M156" s="219" t="s">
        <v>21</v>
      </c>
      <c r="N156" s="220" t="s">
        <v>43</v>
      </c>
      <c r="O156" s="45"/>
      <c r="P156" s="221">
        <f>O156*H156</f>
        <v>0</v>
      </c>
      <c r="Q156" s="221">
        <v>0</v>
      </c>
      <c r="R156" s="221">
        <f>Q156*H156</f>
        <v>0</v>
      </c>
      <c r="S156" s="221">
        <v>0.014919999999999999</v>
      </c>
      <c r="T156" s="222">
        <f>S156*H156</f>
        <v>0.85043999999999997</v>
      </c>
      <c r="AR156" s="22" t="s">
        <v>240</v>
      </c>
      <c r="AT156" s="22" t="s">
        <v>138</v>
      </c>
      <c r="AU156" s="22" t="s">
        <v>136</v>
      </c>
      <c r="AY156" s="22" t="s">
        <v>135</v>
      </c>
      <c r="BE156" s="223">
        <f>IF(N156="základní",J156,0)</f>
        <v>0</v>
      </c>
      <c r="BF156" s="223">
        <f>IF(N156="snížená",J156,0)</f>
        <v>0</v>
      </c>
      <c r="BG156" s="223">
        <f>IF(N156="zákl. přenesená",J156,0)</f>
        <v>0</v>
      </c>
      <c r="BH156" s="223">
        <f>IF(N156="sníž. přenesená",J156,0)</f>
        <v>0</v>
      </c>
      <c r="BI156" s="223">
        <f>IF(N156="nulová",J156,0)</f>
        <v>0</v>
      </c>
      <c r="BJ156" s="22" t="s">
        <v>136</v>
      </c>
      <c r="BK156" s="223">
        <f>ROUND(I156*H156,2)</f>
        <v>0</v>
      </c>
      <c r="BL156" s="22" t="s">
        <v>240</v>
      </c>
      <c r="BM156" s="22" t="s">
        <v>283</v>
      </c>
    </row>
    <row r="157" s="1" customFormat="1" ht="16.5" customHeight="1">
      <c r="B157" s="44"/>
      <c r="C157" s="212" t="s">
        <v>284</v>
      </c>
      <c r="D157" s="212" t="s">
        <v>138</v>
      </c>
      <c r="E157" s="213" t="s">
        <v>285</v>
      </c>
      <c r="F157" s="214" t="s">
        <v>286</v>
      </c>
      <c r="G157" s="215" t="s">
        <v>156</v>
      </c>
      <c r="H157" s="216">
        <v>2</v>
      </c>
      <c r="I157" s="217"/>
      <c r="J157" s="218">
        <f>ROUND(I157*H157,2)</f>
        <v>0</v>
      </c>
      <c r="K157" s="214" t="s">
        <v>181</v>
      </c>
      <c r="L157" s="70"/>
      <c r="M157" s="219" t="s">
        <v>21</v>
      </c>
      <c r="N157" s="220" t="s">
        <v>43</v>
      </c>
      <c r="O157" s="45"/>
      <c r="P157" s="221">
        <f>O157*H157</f>
        <v>0</v>
      </c>
      <c r="Q157" s="221">
        <v>0.00157</v>
      </c>
      <c r="R157" s="221">
        <f>Q157*H157</f>
        <v>0.00314</v>
      </c>
      <c r="S157" s="221">
        <v>0</v>
      </c>
      <c r="T157" s="222">
        <f>S157*H157</f>
        <v>0</v>
      </c>
      <c r="AR157" s="22" t="s">
        <v>240</v>
      </c>
      <c r="AT157" s="22" t="s">
        <v>138</v>
      </c>
      <c r="AU157" s="22" t="s">
        <v>136</v>
      </c>
      <c r="AY157" s="22" t="s">
        <v>135</v>
      </c>
      <c r="BE157" s="223">
        <f>IF(N157="základní",J157,0)</f>
        <v>0</v>
      </c>
      <c r="BF157" s="223">
        <f>IF(N157="snížená",J157,0)</f>
        <v>0</v>
      </c>
      <c r="BG157" s="223">
        <f>IF(N157="zákl. přenesená",J157,0)</f>
        <v>0</v>
      </c>
      <c r="BH157" s="223">
        <f>IF(N157="sníž. přenesená",J157,0)</f>
        <v>0</v>
      </c>
      <c r="BI157" s="223">
        <f>IF(N157="nulová",J157,0)</f>
        <v>0</v>
      </c>
      <c r="BJ157" s="22" t="s">
        <v>136</v>
      </c>
      <c r="BK157" s="223">
        <f>ROUND(I157*H157,2)</f>
        <v>0</v>
      </c>
      <c r="BL157" s="22" t="s">
        <v>240</v>
      </c>
      <c r="BM157" s="22" t="s">
        <v>287</v>
      </c>
    </row>
    <row r="158" s="1" customFormat="1" ht="16.5" customHeight="1">
      <c r="B158" s="44"/>
      <c r="C158" s="212" t="s">
        <v>288</v>
      </c>
      <c r="D158" s="212" t="s">
        <v>138</v>
      </c>
      <c r="E158" s="213" t="s">
        <v>289</v>
      </c>
      <c r="F158" s="214" t="s">
        <v>290</v>
      </c>
      <c r="G158" s="215" t="s">
        <v>156</v>
      </c>
      <c r="H158" s="216">
        <v>3</v>
      </c>
      <c r="I158" s="217"/>
      <c r="J158" s="218">
        <f>ROUND(I158*H158,2)</f>
        <v>0</v>
      </c>
      <c r="K158" s="214" t="s">
        <v>181</v>
      </c>
      <c r="L158" s="70"/>
      <c r="M158" s="219" t="s">
        <v>21</v>
      </c>
      <c r="N158" s="220" t="s">
        <v>43</v>
      </c>
      <c r="O158" s="45"/>
      <c r="P158" s="221">
        <f>O158*H158</f>
        <v>0</v>
      </c>
      <c r="Q158" s="221">
        <v>0.0020200000000000001</v>
      </c>
      <c r="R158" s="221">
        <f>Q158*H158</f>
        <v>0.0060600000000000003</v>
      </c>
      <c r="S158" s="221">
        <v>0</v>
      </c>
      <c r="T158" s="222">
        <f>S158*H158</f>
        <v>0</v>
      </c>
      <c r="AR158" s="22" t="s">
        <v>240</v>
      </c>
      <c r="AT158" s="22" t="s">
        <v>138</v>
      </c>
      <c r="AU158" s="22" t="s">
        <v>136</v>
      </c>
      <c r="AY158" s="22" t="s">
        <v>135</v>
      </c>
      <c r="BE158" s="223">
        <f>IF(N158="základní",J158,0)</f>
        <v>0</v>
      </c>
      <c r="BF158" s="223">
        <f>IF(N158="snížená",J158,0)</f>
        <v>0</v>
      </c>
      <c r="BG158" s="223">
        <f>IF(N158="zákl. přenesená",J158,0)</f>
        <v>0</v>
      </c>
      <c r="BH158" s="223">
        <f>IF(N158="sníž. přenesená",J158,0)</f>
        <v>0</v>
      </c>
      <c r="BI158" s="223">
        <f>IF(N158="nulová",J158,0)</f>
        <v>0</v>
      </c>
      <c r="BJ158" s="22" t="s">
        <v>136</v>
      </c>
      <c r="BK158" s="223">
        <f>ROUND(I158*H158,2)</f>
        <v>0</v>
      </c>
      <c r="BL158" s="22" t="s">
        <v>240</v>
      </c>
      <c r="BM158" s="22" t="s">
        <v>291</v>
      </c>
    </row>
    <row r="159" s="1" customFormat="1" ht="16.5" customHeight="1">
      <c r="B159" s="44"/>
      <c r="C159" s="212" t="s">
        <v>292</v>
      </c>
      <c r="D159" s="212" t="s">
        <v>138</v>
      </c>
      <c r="E159" s="213" t="s">
        <v>293</v>
      </c>
      <c r="F159" s="214" t="s">
        <v>294</v>
      </c>
      <c r="G159" s="215" t="s">
        <v>156</v>
      </c>
      <c r="H159" s="216">
        <v>2</v>
      </c>
      <c r="I159" s="217"/>
      <c r="J159" s="218">
        <f>ROUND(I159*H159,2)</f>
        <v>0</v>
      </c>
      <c r="K159" s="214" t="s">
        <v>181</v>
      </c>
      <c r="L159" s="70"/>
      <c r="M159" s="219" t="s">
        <v>21</v>
      </c>
      <c r="N159" s="220" t="s">
        <v>43</v>
      </c>
      <c r="O159" s="45"/>
      <c r="P159" s="221">
        <f>O159*H159</f>
        <v>0</v>
      </c>
      <c r="Q159" s="221">
        <v>0</v>
      </c>
      <c r="R159" s="221">
        <f>Q159*H159</f>
        <v>0</v>
      </c>
      <c r="S159" s="221">
        <v>0</v>
      </c>
      <c r="T159" s="222">
        <f>S159*H159</f>
        <v>0</v>
      </c>
      <c r="AR159" s="22" t="s">
        <v>240</v>
      </c>
      <c r="AT159" s="22" t="s">
        <v>138</v>
      </c>
      <c r="AU159" s="22" t="s">
        <v>136</v>
      </c>
      <c r="AY159" s="22" t="s">
        <v>135</v>
      </c>
      <c r="BE159" s="223">
        <f>IF(N159="základní",J159,0)</f>
        <v>0</v>
      </c>
      <c r="BF159" s="223">
        <f>IF(N159="snížená",J159,0)</f>
        <v>0</v>
      </c>
      <c r="BG159" s="223">
        <f>IF(N159="zákl. přenesená",J159,0)</f>
        <v>0</v>
      </c>
      <c r="BH159" s="223">
        <f>IF(N159="sníž. přenesená",J159,0)</f>
        <v>0</v>
      </c>
      <c r="BI159" s="223">
        <f>IF(N159="nulová",J159,0)</f>
        <v>0</v>
      </c>
      <c r="BJ159" s="22" t="s">
        <v>136</v>
      </c>
      <c r="BK159" s="223">
        <f>ROUND(I159*H159,2)</f>
        <v>0</v>
      </c>
      <c r="BL159" s="22" t="s">
        <v>240</v>
      </c>
      <c r="BM159" s="22" t="s">
        <v>295</v>
      </c>
    </row>
    <row r="160" s="1" customFormat="1" ht="16.5" customHeight="1">
      <c r="B160" s="44"/>
      <c r="C160" s="212" t="s">
        <v>296</v>
      </c>
      <c r="D160" s="212" t="s">
        <v>138</v>
      </c>
      <c r="E160" s="213" t="s">
        <v>297</v>
      </c>
      <c r="F160" s="214" t="s">
        <v>298</v>
      </c>
      <c r="G160" s="215" t="s">
        <v>156</v>
      </c>
      <c r="H160" s="216">
        <v>3</v>
      </c>
      <c r="I160" s="217"/>
      <c r="J160" s="218">
        <f>ROUND(I160*H160,2)</f>
        <v>0</v>
      </c>
      <c r="K160" s="214" t="s">
        <v>181</v>
      </c>
      <c r="L160" s="70"/>
      <c r="M160" s="219" t="s">
        <v>21</v>
      </c>
      <c r="N160" s="220" t="s">
        <v>43</v>
      </c>
      <c r="O160" s="45"/>
      <c r="P160" s="221">
        <f>O160*H160</f>
        <v>0</v>
      </c>
      <c r="Q160" s="221">
        <v>0</v>
      </c>
      <c r="R160" s="221">
        <f>Q160*H160</f>
        <v>0</v>
      </c>
      <c r="S160" s="221">
        <v>0</v>
      </c>
      <c r="T160" s="222">
        <f>S160*H160</f>
        <v>0</v>
      </c>
      <c r="AR160" s="22" t="s">
        <v>240</v>
      </c>
      <c r="AT160" s="22" t="s">
        <v>138</v>
      </c>
      <c r="AU160" s="22" t="s">
        <v>136</v>
      </c>
      <c r="AY160" s="22" t="s">
        <v>135</v>
      </c>
      <c r="BE160" s="223">
        <f>IF(N160="základní",J160,0)</f>
        <v>0</v>
      </c>
      <c r="BF160" s="223">
        <f>IF(N160="snížená",J160,0)</f>
        <v>0</v>
      </c>
      <c r="BG160" s="223">
        <f>IF(N160="zákl. přenesená",J160,0)</f>
        <v>0</v>
      </c>
      <c r="BH160" s="223">
        <f>IF(N160="sníž. přenesená",J160,0)</f>
        <v>0</v>
      </c>
      <c r="BI160" s="223">
        <f>IF(N160="nulová",J160,0)</f>
        <v>0</v>
      </c>
      <c r="BJ160" s="22" t="s">
        <v>136</v>
      </c>
      <c r="BK160" s="223">
        <f>ROUND(I160*H160,2)</f>
        <v>0</v>
      </c>
      <c r="BL160" s="22" t="s">
        <v>240</v>
      </c>
      <c r="BM160" s="22" t="s">
        <v>299</v>
      </c>
    </row>
    <row r="161" s="1" customFormat="1" ht="25.5" customHeight="1">
      <c r="B161" s="44"/>
      <c r="C161" s="212" t="s">
        <v>300</v>
      </c>
      <c r="D161" s="212" t="s">
        <v>138</v>
      </c>
      <c r="E161" s="213" t="s">
        <v>301</v>
      </c>
      <c r="F161" s="214" t="s">
        <v>302</v>
      </c>
      <c r="G161" s="215" t="s">
        <v>197</v>
      </c>
      <c r="H161" s="216">
        <v>90</v>
      </c>
      <c r="I161" s="217"/>
      <c r="J161" s="218">
        <f>ROUND(I161*H161,2)</f>
        <v>0</v>
      </c>
      <c r="K161" s="214" t="s">
        <v>181</v>
      </c>
      <c r="L161" s="70"/>
      <c r="M161" s="219" t="s">
        <v>21</v>
      </c>
      <c r="N161" s="220" t="s">
        <v>43</v>
      </c>
      <c r="O161" s="45"/>
      <c r="P161" s="221">
        <f>O161*H161</f>
        <v>0</v>
      </c>
      <c r="Q161" s="221">
        <v>0</v>
      </c>
      <c r="R161" s="221">
        <f>Q161*H161</f>
        <v>0</v>
      </c>
      <c r="S161" s="221">
        <v>0.0020999999999999999</v>
      </c>
      <c r="T161" s="222">
        <f>S161*H161</f>
        <v>0.189</v>
      </c>
      <c r="AR161" s="22" t="s">
        <v>240</v>
      </c>
      <c r="AT161" s="22" t="s">
        <v>138</v>
      </c>
      <c r="AU161" s="22" t="s">
        <v>136</v>
      </c>
      <c r="AY161" s="22" t="s">
        <v>135</v>
      </c>
      <c r="BE161" s="223">
        <f>IF(N161="základní",J161,0)</f>
        <v>0</v>
      </c>
      <c r="BF161" s="223">
        <f>IF(N161="snížená",J161,0)</f>
        <v>0</v>
      </c>
      <c r="BG161" s="223">
        <f>IF(N161="zákl. přenesená",J161,0)</f>
        <v>0</v>
      </c>
      <c r="BH161" s="223">
        <f>IF(N161="sníž. přenesená",J161,0)</f>
        <v>0</v>
      </c>
      <c r="BI161" s="223">
        <f>IF(N161="nulová",J161,0)</f>
        <v>0</v>
      </c>
      <c r="BJ161" s="22" t="s">
        <v>136</v>
      </c>
      <c r="BK161" s="223">
        <f>ROUND(I161*H161,2)</f>
        <v>0</v>
      </c>
      <c r="BL161" s="22" t="s">
        <v>240</v>
      </c>
      <c r="BM161" s="22" t="s">
        <v>303</v>
      </c>
    </row>
    <row r="162" s="1" customFormat="1">
      <c r="B162" s="44"/>
      <c r="C162" s="72"/>
      <c r="D162" s="224" t="s">
        <v>145</v>
      </c>
      <c r="E162" s="72"/>
      <c r="F162" s="225" t="s">
        <v>304</v>
      </c>
      <c r="G162" s="72"/>
      <c r="H162" s="72"/>
      <c r="I162" s="183"/>
      <c r="J162" s="72"/>
      <c r="K162" s="72"/>
      <c r="L162" s="70"/>
      <c r="M162" s="226"/>
      <c r="N162" s="45"/>
      <c r="O162" s="45"/>
      <c r="P162" s="45"/>
      <c r="Q162" s="45"/>
      <c r="R162" s="45"/>
      <c r="S162" s="45"/>
      <c r="T162" s="93"/>
      <c r="AT162" s="22" t="s">
        <v>145</v>
      </c>
      <c r="AU162" s="22" t="s">
        <v>136</v>
      </c>
    </row>
    <row r="163" s="1" customFormat="1" ht="16.5" customHeight="1">
      <c r="B163" s="44"/>
      <c r="C163" s="212" t="s">
        <v>305</v>
      </c>
      <c r="D163" s="212" t="s">
        <v>138</v>
      </c>
      <c r="E163" s="213" t="s">
        <v>306</v>
      </c>
      <c r="F163" s="214" t="s">
        <v>307</v>
      </c>
      <c r="G163" s="215" t="s">
        <v>197</v>
      </c>
      <c r="H163" s="216">
        <v>57</v>
      </c>
      <c r="I163" s="217"/>
      <c r="J163" s="218">
        <f>ROUND(I163*H163,2)</f>
        <v>0</v>
      </c>
      <c r="K163" s="214" t="s">
        <v>181</v>
      </c>
      <c r="L163" s="70"/>
      <c r="M163" s="219" t="s">
        <v>21</v>
      </c>
      <c r="N163" s="220" t="s">
        <v>43</v>
      </c>
      <c r="O163" s="45"/>
      <c r="P163" s="221">
        <f>O163*H163</f>
        <v>0</v>
      </c>
      <c r="Q163" s="221">
        <v>0.0011999999999999999</v>
      </c>
      <c r="R163" s="221">
        <f>Q163*H163</f>
        <v>0.068399999999999989</v>
      </c>
      <c r="S163" s="221">
        <v>0</v>
      </c>
      <c r="T163" s="222">
        <f>S163*H163</f>
        <v>0</v>
      </c>
      <c r="AR163" s="22" t="s">
        <v>240</v>
      </c>
      <c r="AT163" s="22" t="s">
        <v>138</v>
      </c>
      <c r="AU163" s="22" t="s">
        <v>136</v>
      </c>
      <c r="AY163" s="22" t="s">
        <v>135</v>
      </c>
      <c r="BE163" s="223">
        <f>IF(N163="základní",J163,0)</f>
        <v>0</v>
      </c>
      <c r="BF163" s="223">
        <f>IF(N163="snížená",J163,0)</f>
        <v>0</v>
      </c>
      <c r="BG163" s="223">
        <f>IF(N163="zákl. přenesená",J163,0)</f>
        <v>0</v>
      </c>
      <c r="BH163" s="223">
        <f>IF(N163="sníž. přenesená",J163,0)</f>
        <v>0</v>
      </c>
      <c r="BI163" s="223">
        <f>IF(N163="nulová",J163,0)</f>
        <v>0</v>
      </c>
      <c r="BJ163" s="22" t="s">
        <v>136</v>
      </c>
      <c r="BK163" s="223">
        <f>ROUND(I163*H163,2)</f>
        <v>0</v>
      </c>
      <c r="BL163" s="22" t="s">
        <v>240</v>
      </c>
      <c r="BM163" s="22" t="s">
        <v>308</v>
      </c>
    </row>
    <row r="164" s="1" customFormat="1">
      <c r="B164" s="44"/>
      <c r="C164" s="72"/>
      <c r="D164" s="224" t="s">
        <v>145</v>
      </c>
      <c r="E164" s="72"/>
      <c r="F164" s="225" t="s">
        <v>309</v>
      </c>
      <c r="G164" s="72"/>
      <c r="H164" s="72"/>
      <c r="I164" s="183"/>
      <c r="J164" s="72"/>
      <c r="K164" s="72"/>
      <c r="L164" s="70"/>
      <c r="M164" s="226"/>
      <c r="N164" s="45"/>
      <c r="O164" s="45"/>
      <c r="P164" s="45"/>
      <c r="Q164" s="45"/>
      <c r="R164" s="45"/>
      <c r="S164" s="45"/>
      <c r="T164" s="93"/>
      <c r="AT164" s="22" t="s">
        <v>145</v>
      </c>
      <c r="AU164" s="22" t="s">
        <v>136</v>
      </c>
    </row>
    <row r="165" s="1" customFormat="1" ht="16.5" customHeight="1">
      <c r="B165" s="44"/>
      <c r="C165" s="212" t="s">
        <v>310</v>
      </c>
      <c r="D165" s="212" t="s">
        <v>138</v>
      </c>
      <c r="E165" s="213" t="s">
        <v>311</v>
      </c>
      <c r="F165" s="214" t="s">
        <v>312</v>
      </c>
      <c r="G165" s="215" t="s">
        <v>197</v>
      </c>
      <c r="H165" s="216">
        <v>23</v>
      </c>
      <c r="I165" s="217"/>
      <c r="J165" s="218">
        <f>ROUND(I165*H165,2)</f>
        <v>0</v>
      </c>
      <c r="K165" s="214" t="s">
        <v>181</v>
      </c>
      <c r="L165" s="70"/>
      <c r="M165" s="219" t="s">
        <v>21</v>
      </c>
      <c r="N165" s="220" t="s">
        <v>43</v>
      </c>
      <c r="O165" s="45"/>
      <c r="P165" s="221">
        <f>O165*H165</f>
        <v>0</v>
      </c>
      <c r="Q165" s="221">
        <v>0.00029</v>
      </c>
      <c r="R165" s="221">
        <f>Q165*H165</f>
        <v>0.0066699999999999997</v>
      </c>
      <c r="S165" s="221">
        <v>0</v>
      </c>
      <c r="T165" s="222">
        <f>S165*H165</f>
        <v>0</v>
      </c>
      <c r="AR165" s="22" t="s">
        <v>240</v>
      </c>
      <c r="AT165" s="22" t="s">
        <v>138</v>
      </c>
      <c r="AU165" s="22" t="s">
        <v>136</v>
      </c>
      <c r="AY165" s="22" t="s">
        <v>135</v>
      </c>
      <c r="BE165" s="223">
        <f>IF(N165="základní",J165,0)</f>
        <v>0</v>
      </c>
      <c r="BF165" s="223">
        <f>IF(N165="snížená",J165,0)</f>
        <v>0</v>
      </c>
      <c r="BG165" s="223">
        <f>IF(N165="zákl. přenesená",J165,0)</f>
        <v>0</v>
      </c>
      <c r="BH165" s="223">
        <f>IF(N165="sníž. přenesená",J165,0)</f>
        <v>0</v>
      </c>
      <c r="BI165" s="223">
        <f>IF(N165="nulová",J165,0)</f>
        <v>0</v>
      </c>
      <c r="BJ165" s="22" t="s">
        <v>136</v>
      </c>
      <c r="BK165" s="223">
        <f>ROUND(I165*H165,2)</f>
        <v>0</v>
      </c>
      <c r="BL165" s="22" t="s">
        <v>240</v>
      </c>
      <c r="BM165" s="22" t="s">
        <v>313</v>
      </c>
    </row>
    <row r="166" s="1" customFormat="1">
      <c r="B166" s="44"/>
      <c r="C166" s="72"/>
      <c r="D166" s="224" t="s">
        <v>145</v>
      </c>
      <c r="E166" s="72"/>
      <c r="F166" s="225" t="s">
        <v>309</v>
      </c>
      <c r="G166" s="72"/>
      <c r="H166" s="72"/>
      <c r="I166" s="183"/>
      <c r="J166" s="72"/>
      <c r="K166" s="72"/>
      <c r="L166" s="70"/>
      <c r="M166" s="226"/>
      <c r="N166" s="45"/>
      <c r="O166" s="45"/>
      <c r="P166" s="45"/>
      <c r="Q166" s="45"/>
      <c r="R166" s="45"/>
      <c r="S166" s="45"/>
      <c r="T166" s="93"/>
      <c r="AT166" s="22" t="s">
        <v>145</v>
      </c>
      <c r="AU166" s="22" t="s">
        <v>136</v>
      </c>
    </row>
    <row r="167" s="1" customFormat="1" ht="16.5" customHeight="1">
      <c r="B167" s="44"/>
      <c r="C167" s="212" t="s">
        <v>314</v>
      </c>
      <c r="D167" s="212" t="s">
        <v>138</v>
      </c>
      <c r="E167" s="213" t="s">
        <v>315</v>
      </c>
      <c r="F167" s="214" t="s">
        <v>316</v>
      </c>
      <c r="G167" s="215" t="s">
        <v>197</v>
      </c>
      <c r="H167" s="216">
        <v>67</v>
      </c>
      <c r="I167" s="217"/>
      <c r="J167" s="218">
        <f>ROUND(I167*H167,2)</f>
        <v>0</v>
      </c>
      <c r="K167" s="214" t="s">
        <v>181</v>
      </c>
      <c r="L167" s="70"/>
      <c r="M167" s="219" t="s">
        <v>21</v>
      </c>
      <c r="N167" s="220" t="s">
        <v>43</v>
      </c>
      <c r="O167" s="45"/>
      <c r="P167" s="221">
        <f>O167*H167</f>
        <v>0</v>
      </c>
      <c r="Q167" s="221">
        <v>0.00035</v>
      </c>
      <c r="R167" s="221">
        <f>Q167*H167</f>
        <v>0.023449999999999999</v>
      </c>
      <c r="S167" s="221">
        <v>0</v>
      </c>
      <c r="T167" s="222">
        <f>S167*H167</f>
        <v>0</v>
      </c>
      <c r="AR167" s="22" t="s">
        <v>240</v>
      </c>
      <c r="AT167" s="22" t="s">
        <v>138</v>
      </c>
      <c r="AU167" s="22" t="s">
        <v>136</v>
      </c>
      <c r="AY167" s="22" t="s">
        <v>135</v>
      </c>
      <c r="BE167" s="223">
        <f>IF(N167="základní",J167,0)</f>
        <v>0</v>
      </c>
      <c r="BF167" s="223">
        <f>IF(N167="snížená",J167,0)</f>
        <v>0</v>
      </c>
      <c r="BG167" s="223">
        <f>IF(N167="zákl. přenesená",J167,0)</f>
        <v>0</v>
      </c>
      <c r="BH167" s="223">
        <f>IF(N167="sníž. přenesená",J167,0)</f>
        <v>0</v>
      </c>
      <c r="BI167" s="223">
        <f>IF(N167="nulová",J167,0)</f>
        <v>0</v>
      </c>
      <c r="BJ167" s="22" t="s">
        <v>136</v>
      </c>
      <c r="BK167" s="223">
        <f>ROUND(I167*H167,2)</f>
        <v>0</v>
      </c>
      <c r="BL167" s="22" t="s">
        <v>240</v>
      </c>
      <c r="BM167" s="22" t="s">
        <v>317</v>
      </c>
    </row>
    <row r="168" s="1" customFormat="1">
      <c r="B168" s="44"/>
      <c r="C168" s="72"/>
      <c r="D168" s="224" t="s">
        <v>145</v>
      </c>
      <c r="E168" s="72"/>
      <c r="F168" s="225" t="s">
        <v>309</v>
      </c>
      <c r="G168" s="72"/>
      <c r="H168" s="72"/>
      <c r="I168" s="183"/>
      <c r="J168" s="72"/>
      <c r="K168" s="72"/>
      <c r="L168" s="70"/>
      <c r="M168" s="226"/>
      <c r="N168" s="45"/>
      <c r="O168" s="45"/>
      <c r="P168" s="45"/>
      <c r="Q168" s="45"/>
      <c r="R168" s="45"/>
      <c r="S168" s="45"/>
      <c r="T168" s="93"/>
      <c r="AT168" s="22" t="s">
        <v>145</v>
      </c>
      <c r="AU168" s="22" t="s">
        <v>136</v>
      </c>
    </row>
    <row r="169" s="1" customFormat="1" ht="16.5" customHeight="1">
      <c r="B169" s="44"/>
      <c r="C169" s="212" t="s">
        <v>248</v>
      </c>
      <c r="D169" s="212" t="s">
        <v>138</v>
      </c>
      <c r="E169" s="213" t="s">
        <v>318</v>
      </c>
      <c r="F169" s="214" t="s">
        <v>319</v>
      </c>
      <c r="G169" s="215" t="s">
        <v>197</v>
      </c>
      <c r="H169" s="216">
        <v>6</v>
      </c>
      <c r="I169" s="217"/>
      <c r="J169" s="218">
        <f>ROUND(I169*H169,2)</f>
        <v>0</v>
      </c>
      <c r="K169" s="214" t="s">
        <v>181</v>
      </c>
      <c r="L169" s="70"/>
      <c r="M169" s="219" t="s">
        <v>21</v>
      </c>
      <c r="N169" s="220" t="s">
        <v>43</v>
      </c>
      <c r="O169" s="45"/>
      <c r="P169" s="221">
        <f>O169*H169</f>
        <v>0</v>
      </c>
      <c r="Q169" s="221">
        <v>0.00114</v>
      </c>
      <c r="R169" s="221">
        <f>Q169*H169</f>
        <v>0.0068399999999999997</v>
      </c>
      <c r="S169" s="221">
        <v>0</v>
      </c>
      <c r="T169" s="222">
        <f>S169*H169</f>
        <v>0</v>
      </c>
      <c r="AR169" s="22" t="s">
        <v>240</v>
      </c>
      <c r="AT169" s="22" t="s">
        <v>138</v>
      </c>
      <c r="AU169" s="22" t="s">
        <v>136</v>
      </c>
      <c r="AY169" s="22" t="s">
        <v>135</v>
      </c>
      <c r="BE169" s="223">
        <f>IF(N169="základní",J169,0)</f>
        <v>0</v>
      </c>
      <c r="BF169" s="223">
        <f>IF(N169="snížená",J169,0)</f>
        <v>0</v>
      </c>
      <c r="BG169" s="223">
        <f>IF(N169="zákl. přenesená",J169,0)</f>
        <v>0</v>
      </c>
      <c r="BH169" s="223">
        <f>IF(N169="sníž. přenesená",J169,0)</f>
        <v>0</v>
      </c>
      <c r="BI169" s="223">
        <f>IF(N169="nulová",J169,0)</f>
        <v>0</v>
      </c>
      <c r="BJ169" s="22" t="s">
        <v>136</v>
      </c>
      <c r="BK169" s="223">
        <f>ROUND(I169*H169,2)</f>
        <v>0</v>
      </c>
      <c r="BL169" s="22" t="s">
        <v>240</v>
      </c>
      <c r="BM169" s="22" t="s">
        <v>320</v>
      </c>
    </row>
    <row r="170" s="1" customFormat="1">
      <c r="B170" s="44"/>
      <c r="C170" s="72"/>
      <c r="D170" s="224" t="s">
        <v>145</v>
      </c>
      <c r="E170" s="72"/>
      <c r="F170" s="225" t="s">
        <v>309</v>
      </c>
      <c r="G170" s="72"/>
      <c r="H170" s="72"/>
      <c r="I170" s="183"/>
      <c r="J170" s="72"/>
      <c r="K170" s="72"/>
      <c r="L170" s="70"/>
      <c r="M170" s="226"/>
      <c r="N170" s="45"/>
      <c r="O170" s="45"/>
      <c r="P170" s="45"/>
      <c r="Q170" s="45"/>
      <c r="R170" s="45"/>
      <c r="S170" s="45"/>
      <c r="T170" s="93"/>
      <c r="AT170" s="22" t="s">
        <v>145</v>
      </c>
      <c r="AU170" s="22" t="s">
        <v>136</v>
      </c>
    </row>
    <row r="171" s="1" customFormat="1" ht="25.5" customHeight="1">
      <c r="B171" s="44"/>
      <c r="C171" s="212" t="s">
        <v>321</v>
      </c>
      <c r="D171" s="212" t="s">
        <v>138</v>
      </c>
      <c r="E171" s="213" t="s">
        <v>322</v>
      </c>
      <c r="F171" s="214" t="s">
        <v>323</v>
      </c>
      <c r="G171" s="215" t="s">
        <v>156</v>
      </c>
      <c r="H171" s="216">
        <v>23</v>
      </c>
      <c r="I171" s="217"/>
      <c r="J171" s="218">
        <f>ROUND(I171*H171,2)</f>
        <v>0</v>
      </c>
      <c r="K171" s="214" t="s">
        <v>181</v>
      </c>
      <c r="L171" s="70"/>
      <c r="M171" s="219" t="s">
        <v>21</v>
      </c>
      <c r="N171" s="220" t="s">
        <v>43</v>
      </c>
      <c r="O171" s="45"/>
      <c r="P171" s="221">
        <f>O171*H171</f>
        <v>0</v>
      </c>
      <c r="Q171" s="221">
        <v>0</v>
      </c>
      <c r="R171" s="221">
        <f>Q171*H171</f>
        <v>0</v>
      </c>
      <c r="S171" s="221">
        <v>0</v>
      </c>
      <c r="T171" s="222">
        <f>S171*H171</f>
        <v>0</v>
      </c>
      <c r="AR171" s="22" t="s">
        <v>240</v>
      </c>
      <c r="AT171" s="22" t="s">
        <v>138</v>
      </c>
      <c r="AU171" s="22" t="s">
        <v>136</v>
      </c>
      <c r="AY171" s="22" t="s">
        <v>135</v>
      </c>
      <c r="BE171" s="223">
        <f>IF(N171="základní",J171,0)</f>
        <v>0</v>
      </c>
      <c r="BF171" s="223">
        <f>IF(N171="snížená",J171,0)</f>
        <v>0</v>
      </c>
      <c r="BG171" s="223">
        <f>IF(N171="zákl. přenesená",J171,0)</f>
        <v>0</v>
      </c>
      <c r="BH171" s="223">
        <f>IF(N171="sníž. přenesená",J171,0)</f>
        <v>0</v>
      </c>
      <c r="BI171" s="223">
        <f>IF(N171="nulová",J171,0)</f>
        <v>0</v>
      </c>
      <c r="BJ171" s="22" t="s">
        <v>136</v>
      </c>
      <c r="BK171" s="223">
        <f>ROUND(I171*H171,2)</f>
        <v>0</v>
      </c>
      <c r="BL171" s="22" t="s">
        <v>240</v>
      </c>
      <c r="BM171" s="22" t="s">
        <v>324</v>
      </c>
    </row>
    <row r="172" s="1" customFormat="1">
      <c r="B172" s="44"/>
      <c r="C172" s="72"/>
      <c r="D172" s="224" t="s">
        <v>145</v>
      </c>
      <c r="E172" s="72"/>
      <c r="F172" s="225" t="s">
        <v>325</v>
      </c>
      <c r="G172" s="72"/>
      <c r="H172" s="72"/>
      <c r="I172" s="183"/>
      <c r="J172" s="72"/>
      <c r="K172" s="72"/>
      <c r="L172" s="70"/>
      <c r="M172" s="226"/>
      <c r="N172" s="45"/>
      <c r="O172" s="45"/>
      <c r="P172" s="45"/>
      <c r="Q172" s="45"/>
      <c r="R172" s="45"/>
      <c r="S172" s="45"/>
      <c r="T172" s="93"/>
      <c r="AT172" s="22" t="s">
        <v>145</v>
      </c>
      <c r="AU172" s="22" t="s">
        <v>136</v>
      </c>
    </row>
    <row r="173" s="1" customFormat="1" ht="25.5" customHeight="1">
      <c r="B173" s="44"/>
      <c r="C173" s="212" t="s">
        <v>326</v>
      </c>
      <c r="D173" s="212" t="s">
        <v>138</v>
      </c>
      <c r="E173" s="213" t="s">
        <v>327</v>
      </c>
      <c r="F173" s="214" t="s">
        <v>328</v>
      </c>
      <c r="G173" s="215" t="s">
        <v>156</v>
      </c>
      <c r="H173" s="216">
        <v>21</v>
      </c>
      <c r="I173" s="217"/>
      <c r="J173" s="218">
        <f>ROUND(I173*H173,2)</f>
        <v>0</v>
      </c>
      <c r="K173" s="214" t="s">
        <v>181</v>
      </c>
      <c r="L173" s="70"/>
      <c r="M173" s="219" t="s">
        <v>21</v>
      </c>
      <c r="N173" s="220" t="s">
        <v>43</v>
      </c>
      <c r="O173" s="45"/>
      <c r="P173" s="221">
        <f>O173*H173</f>
        <v>0</v>
      </c>
      <c r="Q173" s="221">
        <v>0</v>
      </c>
      <c r="R173" s="221">
        <f>Q173*H173</f>
        <v>0</v>
      </c>
      <c r="S173" s="221">
        <v>0</v>
      </c>
      <c r="T173" s="222">
        <f>S173*H173</f>
        <v>0</v>
      </c>
      <c r="AR173" s="22" t="s">
        <v>240</v>
      </c>
      <c r="AT173" s="22" t="s">
        <v>138</v>
      </c>
      <c r="AU173" s="22" t="s">
        <v>136</v>
      </c>
      <c r="AY173" s="22" t="s">
        <v>135</v>
      </c>
      <c r="BE173" s="223">
        <f>IF(N173="základní",J173,0)</f>
        <v>0</v>
      </c>
      <c r="BF173" s="223">
        <f>IF(N173="snížená",J173,0)</f>
        <v>0</v>
      </c>
      <c r="BG173" s="223">
        <f>IF(N173="zákl. přenesená",J173,0)</f>
        <v>0</v>
      </c>
      <c r="BH173" s="223">
        <f>IF(N173="sníž. přenesená",J173,0)</f>
        <v>0</v>
      </c>
      <c r="BI173" s="223">
        <f>IF(N173="nulová",J173,0)</f>
        <v>0</v>
      </c>
      <c r="BJ173" s="22" t="s">
        <v>136</v>
      </c>
      <c r="BK173" s="223">
        <f>ROUND(I173*H173,2)</f>
        <v>0</v>
      </c>
      <c r="BL173" s="22" t="s">
        <v>240</v>
      </c>
      <c r="BM173" s="22" t="s">
        <v>329</v>
      </c>
    </row>
    <row r="174" s="1" customFormat="1">
      <c r="B174" s="44"/>
      <c r="C174" s="72"/>
      <c r="D174" s="224" t="s">
        <v>145</v>
      </c>
      <c r="E174" s="72"/>
      <c r="F174" s="225" t="s">
        <v>325</v>
      </c>
      <c r="G174" s="72"/>
      <c r="H174" s="72"/>
      <c r="I174" s="183"/>
      <c r="J174" s="72"/>
      <c r="K174" s="72"/>
      <c r="L174" s="70"/>
      <c r="M174" s="226"/>
      <c r="N174" s="45"/>
      <c r="O174" s="45"/>
      <c r="P174" s="45"/>
      <c r="Q174" s="45"/>
      <c r="R174" s="45"/>
      <c r="S174" s="45"/>
      <c r="T174" s="93"/>
      <c r="AT174" s="22" t="s">
        <v>145</v>
      </c>
      <c r="AU174" s="22" t="s">
        <v>136</v>
      </c>
    </row>
    <row r="175" s="1" customFormat="1" ht="25.5" customHeight="1">
      <c r="B175" s="44"/>
      <c r="C175" s="212" t="s">
        <v>330</v>
      </c>
      <c r="D175" s="212" t="s">
        <v>138</v>
      </c>
      <c r="E175" s="213" t="s">
        <v>331</v>
      </c>
      <c r="F175" s="214" t="s">
        <v>332</v>
      </c>
      <c r="G175" s="215" t="s">
        <v>156</v>
      </c>
      <c r="H175" s="216">
        <v>12</v>
      </c>
      <c r="I175" s="217"/>
      <c r="J175" s="218">
        <f>ROUND(I175*H175,2)</f>
        <v>0</v>
      </c>
      <c r="K175" s="214" t="s">
        <v>181</v>
      </c>
      <c r="L175" s="70"/>
      <c r="M175" s="219" t="s">
        <v>21</v>
      </c>
      <c r="N175" s="220" t="s">
        <v>43</v>
      </c>
      <c r="O175" s="45"/>
      <c r="P175" s="221">
        <f>O175*H175</f>
        <v>0</v>
      </c>
      <c r="Q175" s="221">
        <v>0</v>
      </c>
      <c r="R175" s="221">
        <f>Q175*H175</f>
        <v>0</v>
      </c>
      <c r="S175" s="221">
        <v>0</v>
      </c>
      <c r="T175" s="222">
        <f>S175*H175</f>
        <v>0</v>
      </c>
      <c r="AR175" s="22" t="s">
        <v>240</v>
      </c>
      <c r="AT175" s="22" t="s">
        <v>138</v>
      </c>
      <c r="AU175" s="22" t="s">
        <v>136</v>
      </c>
      <c r="AY175" s="22" t="s">
        <v>135</v>
      </c>
      <c r="BE175" s="223">
        <f>IF(N175="základní",J175,0)</f>
        <v>0</v>
      </c>
      <c r="BF175" s="223">
        <f>IF(N175="snížená",J175,0)</f>
        <v>0</v>
      </c>
      <c r="BG175" s="223">
        <f>IF(N175="zákl. přenesená",J175,0)</f>
        <v>0</v>
      </c>
      <c r="BH175" s="223">
        <f>IF(N175="sníž. přenesená",J175,0)</f>
        <v>0</v>
      </c>
      <c r="BI175" s="223">
        <f>IF(N175="nulová",J175,0)</f>
        <v>0</v>
      </c>
      <c r="BJ175" s="22" t="s">
        <v>136</v>
      </c>
      <c r="BK175" s="223">
        <f>ROUND(I175*H175,2)</f>
        <v>0</v>
      </c>
      <c r="BL175" s="22" t="s">
        <v>240</v>
      </c>
      <c r="BM175" s="22" t="s">
        <v>333</v>
      </c>
    </row>
    <row r="176" s="1" customFormat="1">
      <c r="B176" s="44"/>
      <c r="C176" s="72"/>
      <c r="D176" s="224" t="s">
        <v>145</v>
      </c>
      <c r="E176" s="72"/>
      <c r="F176" s="225" t="s">
        <v>325</v>
      </c>
      <c r="G176" s="72"/>
      <c r="H176" s="72"/>
      <c r="I176" s="183"/>
      <c r="J176" s="72"/>
      <c r="K176" s="72"/>
      <c r="L176" s="70"/>
      <c r="M176" s="226"/>
      <c r="N176" s="45"/>
      <c r="O176" s="45"/>
      <c r="P176" s="45"/>
      <c r="Q176" s="45"/>
      <c r="R176" s="45"/>
      <c r="S176" s="45"/>
      <c r="T176" s="93"/>
      <c r="AT176" s="22" t="s">
        <v>145</v>
      </c>
      <c r="AU176" s="22" t="s">
        <v>136</v>
      </c>
    </row>
    <row r="177" s="1" customFormat="1" ht="16.5" customHeight="1">
      <c r="B177" s="44"/>
      <c r="C177" s="212" t="s">
        <v>334</v>
      </c>
      <c r="D177" s="212" t="s">
        <v>138</v>
      </c>
      <c r="E177" s="213" t="s">
        <v>335</v>
      </c>
      <c r="F177" s="214" t="s">
        <v>336</v>
      </c>
      <c r="G177" s="215" t="s">
        <v>156</v>
      </c>
      <c r="H177" s="216">
        <v>1</v>
      </c>
      <c r="I177" s="217"/>
      <c r="J177" s="218">
        <f>ROUND(I177*H177,2)</f>
        <v>0</v>
      </c>
      <c r="K177" s="214" t="s">
        <v>181</v>
      </c>
      <c r="L177" s="70"/>
      <c r="M177" s="219" t="s">
        <v>21</v>
      </c>
      <c r="N177" s="220" t="s">
        <v>43</v>
      </c>
      <c r="O177" s="45"/>
      <c r="P177" s="221">
        <f>O177*H177</f>
        <v>0</v>
      </c>
      <c r="Q177" s="221">
        <v>0.00076999999999999996</v>
      </c>
      <c r="R177" s="221">
        <f>Q177*H177</f>
        <v>0.00076999999999999996</v>
      </c>
      <c r="S177" s="221">
        <v>0</v>
      </c>
      <c r="T177" s="222">
        <f>S177*H177</f>
        <v>0</v>
      </c>
      <c r="AR177" s="22" t="s">
        <v>240</v>
      </c>
      <c r="AT177" s="22" t="s">
        <v>138</v>
      </c>
      <c r="AU177" s="22" t="s">
        <v>136</v>
      </c>
      <c r="AY177" s="22" t="s">
        <v>135</v>
      </c>
      <c r="BE177" s="223">
        <f>IF(N177="základní",J177,0)</f>
        <v>0</v>
      </c>
      <c r="BF177" s="223">
        <f>IF(N177="snížená",J177,0)</f>
        <v>0</v>
      </c>
      <c r="BG177" s="223">
        <f>IF(N177="zákl. přenesená",J177,0)</f>
        <v>0</v>
      </c>
      <c r="BH177" s="223">
        <f>IF(N177="sníž. přenesená",J177,0)</f>
        <v>0</v>
      </c>
      <c r="BI177" s="223">
        <f>IF(N177="nulová",J177,0)</f>
        <v>0</v>
      </c>
      <c r="BJ177" s="22" t="s">
        <v>136</v>
      </c>
      <c r="BK177" s="223">
        <f>ROUND(I177*H177,2)</f>
        <v>0</v>
      </c>
      <c r="BL177" s="22" t="s">
        <v>240</v>
      </c>
      <c r="BM177" s="22" t="s">
        <v>337</v>
      </c>
    </row>
    <row r="178" s="1" customFormat="1" ht="16.5" customHeight="1">
      <c r="B178" s="44"/>
      <c r="C178" s="212" t="s">
        <v>338</v>
      </c>
      <c r="D178" s="212" t="s">
        <v>138</v>
      </c>
      <c r="E178" s="213" t="s">
        <v>339</v>
      </c>
      <c r="F178" s="214" t="s">
        <v>340</v>
      </c>
      <c r="G178" s="215" t="s">
        <v>156</v>
      </c>
      <c r="H178" s="216">
        <v>2</v>
      </c>
      <c r="I178" s="217"/>
      <c r="J178" s="218">
        <f>ROUND(I178*H178,2)</f>
        <v>0</v>
      </c>
      <c r="K178" s="214" t="s">
        <v>181</v>
      </c>
      <c r="L178" s="70"/>
      <c r="M178" s="219" t="s">
        <v>21</v>
      </c>
      <c r="N178" s="220" t="s">
        <v>43</v>
      </c>
      <c r="O178" s="45"/>
      <c r="P178" s="221">
        <f>O178*H178</f>
        <v>0</v>
      </c>
      <c r="Q178" s="221">
        <v>0.00029</v>
      </c>
      <c r="R178" s="221">
        <f>Q178*H178</f>
        <v>0.00058</v>
      </c>
      <c r="S178" s="221">
        <v>0</v>
      </c>
      <c r="T178" s="222">
        <f>S178*H178</f>
        <v>0</v>
      </c>
      <c r="AR178" s="22" t="s">
        <v>240</v>
      </c>
      <c r="AT178" s="22" t="s">
        <v>138</v>
      </c>
      <c r="AU178" s="22" t="s">
        <v>136</v>
      </c>
      <c r="AY178" s="22" t="s">
        <v>135</v>
      </c>
      <c r="BE178" s="223">
        <f>IF(N178="základní",J178,0)</f>
        <v>0</v>
      </c>
      <c r="BF178" s="223">
        <f>IF(N178="snížená",J178,0)</f>
        <v>0</v>
      </c>
      <c r="BG178" s="223">
        <f>IF(N178="zákl. přenesená",J178,0)</f>
        <v>0</v>
      </c>
      <c r="BH178" s="223">
        <f>IF(N178="sníž. přenesená",J178,0)</f>
        <v>0</v>
      </c>
      <c r="BI178" s="223">
        <f>IF(N178="nulová",J178,0)</f>
        <v>0</v>
      </c>
      <c r="BJ178" s="22" t="s">
        <v>136</v>
      </c>
      <c r="BK178" s="223">
        <f>ROUND(I178*H178,2)</f>
        <v>0</v>
      </c>
      <c r="BL178" s="22" t="s">
        <v>240</v>
      </c>
      <c r="BM178" s="22" t="s">
        <v>341</v>
      </c>
    </row>
    <row r="179" s="1" customFormat="1" ht="16.5" customHeight="1">
      <c r="B179" s="44"/>
      <c r="C179" s="212" t="s">
        <v>342</v>
      </c>
      <c r="D179" s="212" t="s">
        <v>138</v>
      </c>
      <c r="E179" s="213" t="s">
        <v>343</v>
      </c>
      <c r="F179" s="214" t="s">
        <v>344</v>
      </c>
      <c r="G179" s="215" t="s">
        <v>197</v>
      </c>
      <c r="H179" s="216">
        <v>90</v>
      </c>
      <c r="I179" s="217"/>
      <c r="J179" s="218">
        <f>ROUND(I179*H179,2)</f>
        <v>0</v>
      </c>
      <c r="K179" s="214" t="s">
        <v>181</v>
      </c>
      <c r="L179" s="70"/>
      <c r="M179" s="219" t="s">
        <v>21</v>
      </c>
      <c r="N179" s="220" t="s">
        <v>43</v>
      </c>
      <c r="O179" s="45"/>
      <c r="P179" s="221">
        <f>O179*H179</f>
        <v>0</v>
      </c>
      <c r="Q179" s="221">
        <v>0</v>
      </c>
      <c r="R179" s="221">
        <f>Q179*H179</f>
        <v>0</v>
      </c>
      <c r="S179" s="221">
        <v>0</v>
      </c>
      <c r="T179" s="222">
        <f>S179*H179</f>
        <v>0</v>
      </c>
      <c r="AR179" s="22" t="s">
        <v>240</v>
      </c>
      <c r="AT179" s="22" t="s">
        <v>138</v>
      </c>
      <c r="AU179" s="22" t="s">
        <v>136</v>
      </c>
      <c r="AY179" s="22" t="s">
        <v>135</v>
      </c>
      <c r="BE179" s="223">
        <f>IF(N179="základní",J179,0)</f>
        <v>0</v>
      </c>
      <c r="BF179" s="223">
        <f>IF(N179="snížená",J179,0)</f>
        <v>0</v>
      </c>
      <c r="BG179" s="223">
        <f>IF(N179="zákl. přenesená",J179,0)</f>
        <v>0</v>
      </c>
      <c r="BH179" s="223">
        <f>IF(N179="sníž. přenesená",J179,0)</f>
        <v>0</v>
      </c>
      <c r="BI179" s="223">
        <f>IF(N179="nulová",J179,0)</f>
        <v>0</v>
      </c>
      <c r="BJ179" s="22" t="s">
        <v>136</v>
      </c>
      <c r="BK179" s="223">
        <f>ROUND(I179*H179,2)</f>
        <v>0</v>
      </c>
      <c r="BL179" s="22" t="s">
        <v>240</v>
      </c>
      <c r="BM179" s="22" t="s">
        <v>345</v>
      </c>
    </row>
    <row r="180" s="1" customFormat="1">
      <c r="B180" s="44"/>
      <c r="C180" s="72"/>
      <c r="D180" s="224" t="s">
        <v>145</v>
      </c>
      <c r="E180" s="72"/>
      <c r="F180" s="225" t="s">
        <v>346</v>
      </c>
      <c r="G180" s="72"/>
      <c r="H180" s="72"/>
      <c r="I180" s="183"/>
      <c r="J180" s="72"/>
      <c r="K180" s="72"/>
      <c r="L180" s="70"/>
      <c r="M180" s="226"/>
      <c r="N180" s="45"/>
      <c r="O180" s="45"/>
      <c r="P180" s="45"/>
      <c r="Q180" s="45"/>
      <c r="R180" s="45"/>
      <c r="S180" s="45"/>
      <c r="T180" s="93"/>
      <c r="AT180" s="22" t="s">
        <v>145</v>
      </c>
      <c r="AU180" s="22" t="s">
        <v>136</v>
      </c>
    </row>
    <row r="181" s="1" customFormat="1" ht="16.5" customHeight="1">
      <c r="B181" s="44"/>
      <c r="C181" s="212" t="s">
        <v>347</v>
      </c>
      <c r="D181" s="212" t="s">
        <v>138</v>
      </c>
      <c r="E181" s="213" t="s">
        <v>348</v>
      </c>
      <c r="F181" s="214" t="s">
        <v>349</v>
      </c>
      <c r="G181" s="215" t="s">
        <v>197</v>
      </c>
      <c r="H181" s="216">
        <v>57</v>
      </c>
      <c r="I181" s="217"/>
      <c r="J181" s="218">
        <f>ROUND(I181*H181,2)</f>
        <v>0</v>
      </c>
      <c r="K181" s="214" t="s">
        <v>181</v>
      </c>
      <c r="L181" s="70"/>
      <c r="M181" s="219" t="s">
        <v>21</v>
      </c>
      <c r="N181" s="220" t="s">
        <v>43</v>
      </c>
      <c r="O181" s="45"/>
      <c r="P181" s="221">
        <f>O181*H181</f>
        <v>0</v>
      </c>
      <c r="Q181" s="221">
        <v>0</v>
      </c>
      <c r="R181" s="221">
        <f>Q181*H181</f>
        <v>0</v>
      </c>
      <c r="S181" s="221">
        <v>0</v>
      </c>
      <c r="T181" s="222">
        <f>S181*H181</f>
        <v>0</v>
      </c>
      <c r="AR181" s="22" t="s">
        <v>240</v>
      </c>
      <c r="AT181" s="22" t="s">
        <v>138</v>
      </c>
      <c r="AU181" s="22" t="s">
        <v>136</v>
      </c>
      <c r="AY181" s="22" t="s">
        <v>135</v>
      </c>
      <c r="BE181" s="223">
        <f>IF(N181="základní",J181,0)</f>
        <v>0</v>
      </c>
      <c r="BF181" s="223">
        <f>IF(N181="snížená",J181,0)</f>
        <v>0</v>
      </c>
      <c r="BG181" s="223">
        <f>IF(N181="zákl. přenesená",J181,0)</f>
        <v>0</v>
      </c>
      <c r="BH181" s="223">
        <f>IF(N181="sníž. přenesená",J181,0)</f>
        <v>0</v>
      </c>
      <c r="BI181" s="223">
        <f>IF(N181="nulová",J181,0)</f>
        <v>0</v>
      </c>
      <c r="BJ181" s="22" t="s">
        <v>136</v>
      </c>
      <c r="BK181" s="223">
        <f>ROUND(I181*H181,2)</f>
        <v>0</v>
      </c>
      <c r="BL181" s="22" t="s">
        <v>240</v>
      </c>
      <c r="BM181" s="22" t="s">
        <v>350</v>
      </c>
    </row>
    <row r="182" s="1" customFormat="1">
      <c r="B182" s="44"/>
      <c r="C182" s="72"/>
      <c r="D182" s="224" t="s">
        <v>145</v>
      </c>
      <c r="E182" s="72"/>
      <c r="F182" s="225" t="s">
        <v>346</v>
      </c>
      <c r="G182" s="72"/>
      <c r="H182" s="72"/>
      <c r="I182" s="183"/>
      <c r="J182" s="72"/>
      <c r="K182" s="72"/>
      <c r="L182" s="70"/>
      <c r="M182" s="226"/>
      <c r="N182" s="45"/>
      <c r="O182" s="45"/>
      <c r="P182" s="45"/>
      <c r="Q182" s="45"/>
      <c r="R182" s="45"/>
      <c r="S182" s="45"/>
      <c r="T182" s="93"/>
      <c r="AT182" s="22" t="s">
        <v>145</v>
      </c>
      <c r="AU182" s="22" t="s">
        <v>136</v>
      </c>
    </row>
    <row r="183" s="1" customFormat="1" ht="38.25" customHeight="1">
      <c r="B183" s="44"/>
      <c r="C183" s="212" t="s">
        <v>351</v>
      </c>
      <c r="D183" s="212" t="s">
        <v>138</v>
      </c>
      <c r="E183" s="213" t="s">
        <v>352</v>
      </c>
      <c r="F183" s="214" t="s">
        <v>353</v>
      </c>
      <c r="G183" s="215" t="s">
        <v>162</v>
      </c>
      <c r="H183" s="216">
        <v>0.11600000000000001</v>
      </c>
      <c r="I183" s="217"/>
      <c r="J183" s="218">
        <f>ROUND(I183*H183,2)</f>
        <v>0</v>
      </c>
      <c r="K183" s="214" t="s">
        <v>181</v>
      </c>
      <c r="L183" s="70"/>
      <c r="M183" s="219" t="s">
        <v>21</v>
      </c>
      <c r="N183" s="220" t="s">
        <v>43</v>
      </c>
      <c r="O183" s="45"/>
      <c r="P183" s="221">
        <f>O183*H183</f>
        <v>0</v>
      </c>
      <c r="Q183" s="221">
        <v>0</v>
      </c>
      <c r="R183" s="221">
        <f>Q183*H183</f>
        <v>0</v>
      </c>
      <c r="S183" s="221">
        <v>0</v>
      </c>
      <c r="T183" s="222">
        <f>S183*H183</f>
        <v>0</v>
      </c>
      <c r="AR183" s="22" t="s">
        <v>240</v>
      </c>
      <c r="AT183" s="22" t="s">
        <v>138</v>
      </c>
      <c r="AU183" s="22" t="s">
        <v>136</v>
      </c>
      <c r="AY183" s="22" t="s">
        <v>135</v>
      </c>
      <c r="BE183" s="223">
        <f>IF(N183="základní",J183,0)</f>
        <v>0</v>
      </c>
      <c r="BF183" s="223">
        <f>IF(N183="snížená",J183,0)</f>
        <v>0</v>
      </c>
      <c r="BG183" s="223">
        <f>IF(N183="zákl. přenesená",J183,0)</f>
        <v>0</v>
      </c>
      <c r="BH183" s="223">
        <f>IF(N183="sníž. přenesená",J183,0)</f>
        <v>0</v>
      </c>
      <c r="BI183" s="223">
        <f>IF(N183="nulová",J183,0)</f>
        <v>0</v>
      </c>
      <c r="BJ183" s="22" t="s">
        <v>136</v>
      </c>
      <c r="BK183" s="223">
        <f>ROUND(I183*H183,2)</f>
        <v>0</v>
      </c>
      <c r="BL183" s="22" t="s">
        <v>240</v>
      </c>
      <c r="BM183" s="22" t="s">
        <v>354</v>
      </c>
    </row>
    <row r="184" s="1" customFormat="1">
      <c r="B184" s="44"/>
      <c r="C184" s="72"/>
      <c r="D184" s="224" t="s">
        <v>145</v>
      </c>
      <c r="E184" s="72"/>
      <c r="F184" s="225" t="s">
        <v>355</v>
      </c>
      <c r="G184" s="72"/>
      <c r="H184" s="72"/>
      <c r="I184" s="183"/>
      <c r="J184" s="72"/>
      <c r="K184" s="72"/>
      <c r="L184" s="70"/>
      <c r="M184" s="226"/>
      <c r="N184" s="45"/>
      <c r="O184" s="45"/>
      <c r="P184" s="45"/>
      <c r="Q184" s="45"/>
      <c r="R184" s="45"/>
      <c r="S184" s="45"/>
      <c r="T184" s="93"/>
      <c r="AT184" s="22" t="s">
        <v>145</v>
      </c>
      <c r="AU184" s="22" t="s">
        <v>136</v>
      </c>
    </row>
    <row r="185" s="10" customFormat="1" ht="29.88" customHeight="1">
      <c r="B185" s="196"/>
      <c r="C185" s="197"/>
      <c r="D185" s="198" t="s">
        <v>70</v>
      </c>
      <c r="E185" s="210" t="s">
        <v>356</v>
      </c>
      <c r="F185" s="210" t="s">
        <v>357</v>
      </c>
      <c r="G185" s="197"/>
      <c r="H185" s="197"/>
      <c r="I185" s="200"/>
      <c r="J185" s="211">
        <f>BK185</f>
        <v>0</v>
      </c>
      <c r="K185" s="197"/>
      <c r="L185" s="202"/>
      <c r="M185" s="203"/>
      <c r="N185" s="204"/>
      <c r="O185" s="204"/>
      <c r="P185" s="205">
        <f>SUM(P186:P241)</f>
        <v>0</v>
      </c>
      <c r="Q185" s="204"/>
      <c r="R185" s="205">
        <f>SUM(R186:R241)</f>
        <v>0.71753999999999996</v>
      </c>
      <c r="S185" s="204"/>
      <c r="T185" s="206">
        <f>SUM(T186:T241)</f>
        <v>0.93578000000000006</v>
      </c>
      <c r="AR185" s="207" t="s">
        <v>136</v>
      </c>
      <c r="AT185" s="208" t="s">
        <v>70</v>
      </c>
      <c r="AU185" s="208" t="s">
        <v>76</v>
      </c>
      <c r="AY185" s="207" t="s">
        <v>135</v>
      </c>
      <c r="BK185" s="209">
        <f>SUM(BK186:BK241)</f>
        <v>0</v>
      </c>
    </row>
    <row r="186" s="1" customFormat="1" ht="16.5" customHeight="1">
      <c r="B186" s="44"/>
      <c r="C186" s="212" t="s">
        <v>358</v>
      </c>
      <c r="D186" s="212" t="s">
        <v>138</v>
      </c>
      <c r="E186" s="213" t="s">
        <v>359</v>
      </c>
      <c r="F186" s="214" t="s">
        <v>360</v>
      </c>
      <c r="G186" s="215" t="s">
        <v>197</v>
      </c>
      <c r="H186" s="216">
        <v>220</v>
      </c>
      <c r="I186" s="217"/>
      <c r="J186" s="218">
        <f>ROUND(I186*H186,2)</f>
        <v>0</v>
      </c>
      <c r="K186" s="214" t="s">
        <v>181</v>
      </c>
      <c r="L186" s="70"/>
      <c r="M186" s="219" t="s">
        <v>21</v>
      </c>
      <c r="N186" s="220" t="s">
        <v>43</v>
      </c>
      <c r="O186" s="45"/>
      <c r="P186" s="221">
        <f>O186*H186</f>
        <v>0</v>
      </c>
      <c r="Q186" s="221">
        <v>0</v>
      </c>
      <c r="R186" s="221">
        <f>Q186*H186</f>
        <v>0</v>
      </c>
      <c r="S186" s="221">
        <v>0.0021299999999999999</v>
      </c>
      <c r="T186" s="222">
        <f>S186*H186</f>
        <v>0.46860000000000002</v>
      </c>
      <c r="AR186" s="22" t="s">
        <v>240</v>
      </c>
      <c r="AT186" s="22" t="s">
        <v>138</v>
      </c>
      <c r="AU186" s="22" t="s">
        <v>136</v>
      </c>
      <c r="AY186" s="22" t="s">
        <v>135</v>
      </c>
      <c r="BE186" s="223">
        <f>IF(N186="základní",J186,0)</f>
        <v>0</v>
      </c>
      <c r="BF186" s="223">
        <f>IF(N186="snížená",J186,0)</f>
        <v>0</v>
      </c>
      <c r="BG186" s="223">
        <f>IF(N186="zákl. přenesená",J186,0)</f>
        <v>0</v>
      </c>
      <c r="BH186" s="223">
        <f>IF(N186="sníž. přenesená",J186,0)</f>
        <v>0</v>
      </c>
      <c r="BI186" s="223">
        <f>IF(N186="nulová",J186,0)</f>
        <v>0</v>
      </c>
      <c r="BJ186" s="22" t="s">
        <v>136</v>
      </c>
      <c r="BK186" s="223">
        <f>ROUND(I186*H186,2)</f>
        <v>0</v>
      </c>
      <c r="BL186" s="22" t="s">
        <v>240</v>
      </c>
      <c r="BM186" s="22" t="s">
        <v>361</v>
      </c>
    </row>
    <row r="187" s="1" customFormat="1" ht="25.5" customHeight="1">
      <c r="B187" s="44"/>
      <c r="C187" s="212" t="s">
        <v>362</v>
      </c>
      <c r="D187" s="212" t="s">
        <v>138</v>
      </c>
      <c r="E187" s="213" t="s">
        <v>363</v>
      </c>
      <c r="F187" s="214" t="s">
        <v>364</v>
      </c>
      <c r="G187" s="215" t="s">
        <v>197</v>
      </c>
      <c r="H187" s="216">
        <v>94</v>
      </c>
      <c r="I187" s="217"/>
      <c r="J187" s="218">
        <f>ROUND(I187*H187,2)</f>
        <v>0</v>
      </c>
      <c r="K187" s="214" t="s">
        <v>181</v>
      </c>
      <c r="L187" s="70"/>
      <c r="M187" s="219" t="s">
        <v>21</v>
      </c>
      <c r="N187" s="220" t="s">
        <v>43</v>
      </c>
      <c r="O187" s="45"/>
      <c r="P187" s="221">
        <f>O187*H187</f>
        <v>0</v>
      </c>
      <c r="Q187" s="221">
        <v>0</v>
      </c>
      <c r="R187" s="221">
        <f>Q187*H187</f>
        <v>0</v>
      </c>
      <c r="S187" s="221">
        <v>0.0049699999999999996</v>
      </c>
      <c r="T187" s="222">
        <f>S187*H187</f>
        <v>0.46717999999999998</v>
      </c>
      <c r="AR187" s="22" t="s">
        <v>240</v>
      </c>
      <c r="AT187" s="22" t="s">
        <v>138</v>
      </c>
      <c r="AU187" s="22" t="s">
        <v>136</v>
      </c>
      <c r="AY187" s="22" t="s">
        <v>135</v>
      </c>
      <c r="BE187" s="223">
        <f>IF(N187="základní",J187,0)</f>
        <v>0</v>
      </c>
      <c r="BF187" s="223">
        <f>IF(N187="snížená",J187,0)</f>
        <v>0</v>
      </c>
      <c r="BG187" s="223">
        <f>IF(N187="zákl. přenesená",J187,0)</f>
        <v>0</v>
      </c>
      <c r="BH187" s="223">
        <f>IF(N187="sníž. přenesená",J187,0)</f>
        <v>0</v>
      </c>
      <c r="BI187" s="223">
        <f>IF(N187="nulová",J187,0)</f>
        <v>0</v>
      </c>
      <c r="BJ187" s="22" t="s">
        <v>136</v>
      </c>
      <c r="BK187" s="223">
        <f>ROUND(I187*H187,2)</f>
        <v>0</v>
      </c>
      <c r="BL187" s="22" t="s">
        <v>240</v>
      </c>
      <c r="BM187" s="22" t="s">
        <v>365</v>
      </c>
    </row>
    <row r="188" s="1" customFormat="1" ht="25.5" customHeight="1">
      <c r="B188" s="44"/>
      <c r="C188" s="212" t="s">
        <v>366</v>
      </c>
      <c r="D188" s="212" t="s">
        <v>138</v>
      </c>
      <c r="E188" s="213" t="s">
        <v>367</v>
      </c>
      <c r="F188" s="214" t="s">
        <v>368</v>
      </c>
      <c r="G188" s="215" t="s">
        <v>156</v>
      </c>
      <c r="H188" s="216">
        <v>176</v>
      </c>
      <c r="I188" s="217"/>
      <c r="J188" s="218">
        <f>ROUND(I188*H188,2)</f>
        <v>0</v>
      </c>
      <c r="K188" s="214" t="s">
        <v>181</v>
      </c>
      <c r="L188" s="70"/>
      <c r="M188" s="219" t="s">
        <v>21</v>
      </c>
      <c r="N188" s="220" t="s">
        <v>43</v>
      </c>
      <c r="O188" s="45"/>
      <c r="P188" s="221">
        <f>O188*H188</f>
        <v>0</v>
      </c>
      <c r="Q188" s="221">
        <v>0.00010000000000000001</v>
      </c>
      <c r="R188" s="221">
        <f>Q188*H188</f>
        <v>0.017600000000000001</v>
      </c>
      <c r="S188" s="221">
        <v>0</v>
      </c>
      <c r="T188" s="222">
        <f>S188*H188</f>
        <v>0</v>
      </c>
      <c r="AR188" s="22" t="s">
        <v>240</v>
      </c>
      <c r="AT188" s="22" t="s">
        <v>138</v>
      </c>
      <c r="AU188" s="22" t="s">
        <v>136</v>
      </c>
      <c r="AY188" s="22" t="s">
        <v>135</v>
      </c>
      <c r="BE188" s="223">
        <f>IF(N188="základní",J188,0)</f>
        <v>0</v>
      </c>
      <c r="BF188" s="223">
        <f>IF(N188="snížená",J188,0)</f>
        <v>0</v>
      </c>
      <c r="BG188" s="223">
        <f>IF(N188="zákl. přenesená",J188,0)</f>
        <v>0</v>
      </c>
      <c r="BH188" s="223">
        <f>IF(N188="sníž. přenesená",J188,0)</f>
        <v>0</v>
      </c>
      <c r="BI188" s="223">
        <f>IF(N188="nulová",J188,0)</f>
        <v>0</v>
      </c>
      <c r="BJ188" s="22" t="s">
        <v>136</v>
      </c>
      <c r="BK188" s="223">
        <f>ROUND(I188*H188,2)</f>
        <v>0</v>
      </c>
      <c r="BL188" s="22" t="s">
        <v>240</v>
      </c>
      <c r="BM188" s="22" t="s">
        <v>369</v>
      </c>
    </row>
    <row r="189" s="1" customFormat="1">
      <c r="B189" s="44"/>
      <c r="C189" s="72"/>
      <c r="D189" s="224" t="s">
        <v>145</v>
      </c>
      <c r="E189" s="72"/>
      <c r="F189" s="225" t="s">
        <v>370</v>
      </c>
      <c r="G189" s="72"/>
      <c r="H189" s="72"/>
      <c r="I189" s="183"/>
      <c r="J189" s="72"/>
      <c r="K189" s="72"/>
      <c r="L189" s="70"/>
      <c r="M189" s="226"/>
      <c r="N189" s="45"/>
      <c r="O189" s="45"/>
      <c r="P189" s="45"/>
      <c r="Q189" s="45"/>
      <c r="R189" s="45"/>
      <c r="S189" s="45"/>
      <c r="T189" s="93"/>
      <c r="AT189" s="22" t="s">
        <v>145</v>
      </c>
      <c r="AU189" s="22" t="s">
        <v>136</v>
      </c>
    </row>
    <row r="190" s="1" customFormat="1" ht="25.5" customHeight="1">
      <c r="B190" s="44"/>
      <c r="C190" s="212" t="s">
        <v>371</v>
      </c>
      <c r="D190" s="212" t="s">
        <v>138</v>
      </c>
      <c r="E190" s="213" t="s">
        <v>372</v>
      </c>
      <c r="F190" s="214" t="s">
        <v>373</v>
      </c>
      <c r="G190" s="215" t="s">
        <v>156</v>
      </c>
      <c r="H190" s="216">
        <v>1</v>
      </c>
      <c r="I190" s="217"/>
      <c r="J190" s="218">
        <f>ROUND(I190*H190,2)</f>
        <v>0</v>
      </c>
      <c r="K190" s="214" t="s">
        <v>181</v>
      </c>
      <c r="L190" s="70"/>
      <c r="M190" s="219" t="s">
        <v>21</v>
      </c>
      <c r="N190" s="220" t="s">
        <v>43</v>
      </c>
      <c r="O190" s="45"/>
      <c r="P190" s="221">
        <f>O190*H190</f>
        <v>0</v>
      </c>
      <c r="Q190" s="221">
        <v>0.00098999999999999999</v>
      </c>
      <c r="R190" s="221">
        <f>Q190*H190</f>
        <v>0.00098999999999999999</v>
      </c>
      <c r="S190" s="221">
        <v>0</v>
      </c>
      <c r="T190" s="222">
        <f>S190*H190</f>
        <v>0</v>
      </c>
      <c r="AR190" s="22" t="s">
        <v>240</v>
      </c>
      <c r="AT190" s="22" t="s">
        <v>138</v>
      </c>
      <c r="AU190" s="22" t="s">
        <v>136</v>
      </c>
      <c r="AY190" s="22" t="s">
        <v>135</v>
      </c>
      <c r="BE190" s="223">
        <f>IF(N190="základní",J190,0)</f>
        <v>0</v>
      </c>
      <c r="BF190" s="223">
        <f>IF(N190="snížená",J190,0)</f>
        <v>0</v>
      </c>
      <c r="BG190" s="223">
        <f>IF(N190="zákl. přenesená",J190,0)</f>
        <v>0</v>
      </c>
      <c r="BH190" s="223">
        <f>IF(N190="sníž. přenesená",J190,0)</f>
        <v>0</v>
      </c>
      <c r="BI190" s="223">
        <f>IF(N190="nulová",J190,0)</f>
        <v>0</v>
      </c>
      <c r="BJ190" s="22" t="s">
        <v>136</v>
      </c>
      <c r="BK190" s="223">
        <f>ROUND(I190*H190,2)</f>
        <v>0</v>
      </c>
      <c r="BL190" s="22" t="s">
        <v>240</v>
      </c>
      <c r="BM190" s="22" t="s">
        <v>374</v>
      </c>
    </row>
    <row r="191" s="1" customFormat="1">
      <c r="B191" s="44"/>
      <c r="C191" s="72"/>
      <c r="D191" s="224" t="s">
        <v>145</v>
      </c>
      <c r="E191" s="72"/>
      <c r="F191" s="225" t="s">
        <v>370</v>
      </c>
      <c r="G191" s="72"/>
      <c r="H191" s="72"/>
      <c r="I191" s="183"/>
      <c r="J191" s="72"/>
      <c r="K191" s="72"/>
      <c r="L191" s="70"/>
      <c r="M191" s="226"/>
      <c r="N191" s="45"/>
      <c r="O191" s="45"/>
      <c r="P191" s="45"/>
      <c r="Q191" s="45"/>
      <c r="R191" s="45"/>
      <c r="S191" s="45"/>
      <c r="T191" s="93"/>
      <c r="AT191" s="22" t="s">
        <v>145</v>
      </c>
      <c r="AU191" s="22" t="s">
        <v>136</v>
      </c>
    </row>
    <row r="192" s="1" customFormat="1" ht="25.5" customHeight="1">
      <c r="B192" s="44"/>
      <c r="C192" s="212" t="s">
        <v>375</v>
      </c>
      <c r="D192" s="212" t="s">
        <v>138</v>
      </c>
      <c r="E192" s="213" t="s">
        <v>376</v>
      </c>
      <c r="F192" s="214" t="s">
        <v>377</v>
      </c>
      <c r="G192" s="215" t="s">
        <v>197</v>
      </c>
      <c r="H192" s="216">
        <v>219</v>
      </c>
      <c r="I192" s="217"/>
      <c r="J192" s="218">
        <f>ROUND(I192*H192,2)</f>
        <v>0</v>
      </c>
      <c r="K192" s="214" t="s">
        <v>181</v>
      </c>
      <c r="L192" s="70"/>
      <c r="M192" s="219" t="s">
        <v>21</v>
      </c>
      <c r="N192" s="220" t="s">
        <v>43</v>
      </c>
      <c r="O192" s="45"/>
      <c r="P192" s="221">
        <f>O192*H192</f>
        <v>0</v>
      </c>
      <c r="Q192" s="221">
        <v>0.00066</v>
      </c>
      <c r="R192" s="221">
        <f>Q192*H192</f>
        <v>0.14454</v>
      </c>
      <c r="S192" s="221">
        <v>0</v>
      </c>
      <c r="T192" s="222">
        <f>S192*H192</f>
        <v>0</v>
      </c>
      <c r="AR192" s="22" t="s">
        <v>240</v>
      </c>
      <c r="AT192" s="22" t="s">
        <v>138</v>
      </c>
      <c r="AU192" s="22" t="s">
        <v>136</v>
      </c>
      <c r="AY192" s="22" t="s">
        <v>135</v>
      </c>
      <c r="BE192" s="223">
        <f>IF(N192="základní",J192,0)</f>
        <v>0</v>
      </c>
      <c r="BF192" s="223">
        <f>IF(N192="snížená",J192,0)</f>
        <v>0</v>
      </c>
      <c r="BG192" s="223">
        <f>IF(N192="zákl. přenesená",J192,0)</f>
        <v>0</v>
      </c>
      <c r="BH192" s="223">
        <f>IF(N192="sníž. přenesená",J192,0)</f>
        <v>0</v>
      </c>
      <c r="BI192" s="223">
        <f>IF(N192="nulová",J192,0)</f>
        <v>0</v>
      </c>
      <c r="BJ192" s="22" t="s">
        <v>136</v>
      </c>
      <c r="BK192" s="223">
        <f>ROUND(I192*H192,2)</f>
        <v>0</v>
      </c>
      <c r="BL192" s="22" t="s">
        <v>240</v>
      </c>
      <c r="BM192" s="22" t="s">
        <v>378</v>
      </c>
    </row>
    <row r="193" s="1" customFormat="1">
      <c r="B193" s="44"/>
      <c r="C193" s="72"/>
      <c r="D193" s="224" t="s">
        <v>145</v>
      </c>
      <c r="E193" s="72"/>
      <c r="F193" s="225" t="s">
        <v>379</v>
      </c>
      <c r="G193" s="72"/>
      <c r="H193" s="72"/>
      <c r="I193" s="183"/>
      <c r="J193" s="72"/>
      <c r="K193" s="72"/>
      <c r="L193" s="70"/>
      <c r="M193" s="226"/>
      <c r="N193" s="45"/>
      <c r="O193" s="45"/>
      <c r="P193" s="45"/>
      <c r="Q193" s="45"/>
      <c r="R193" s="45"/>
      <c r="S193" s="45"/>
      <c r="T193" s="93"/>
      <c r="AT193" s="22" t="s">
        <v>145</v>
      </c>
      <c r="AU193" s="22" t="s">
        <v>136</v>
      </c>
    </row>
    <row r="194" s="1" customFormat="1" ht="25.5" customHeight="1">
      <c r="B194" s="44"/>
      <c r="C194" s="212" t="s">
        <v>380</v>
      </c>
      <c r="D194" s="212" t="s">
        <v>138</v>
      </c>
      <c r="E194" s="213" t="s">
        <v>376</v>
      </c>
      <c r="F194" s="214" t="s">
        <v>377</v>
      </c>
      <c r="G194" s="215" t="s">
        <v>197</v>
      </c>
      <c r="H194" s="216">
        <v>62</v>
      </c>
      <c r="I194" s="217"/>
      <c r="J194" s="218">
        <f>ROUND(I194*H194,2)</f>
        <v>0</v>
      </c>
      <c r="K194" s="214" t="s">
        <v>181</v>
      </c>
      <c r="L194" s="70"/>
      <c r="M194" s="219" t="s">
        <v>21</v>
      </c>
      <c r="N194" s="220" t="s">
        <v>43</v>
      </c>
      <c r="O194" s="45"/>
      <c r="P194" s="221">
        <f>O194*H194</f>
        <v>0</v>
      </c>
      <c r="Q194" s="221">
        <v>0.00066</v>
      </c>
      <c r="R194" s="221">
        <f>Q194*H194</f>
        <v>0.040919999999999998</v>
      </c>
      <c r="S194" s="221">
        <v>0</v>
      </c>
      <c r="T194" s="222">
        <f>S194*H194</f>
        <v>0</v>
      </c>
      <c r="AR194" s="22" t="s">
        <v>240</v>
      </c>
      <c r="AT194" s="22" t="s">
        <v>138</v>
      </c>
      <c r="AU194" s="22" t="s">
        <v>136</v>
      </c>
      <c r="AY194" s="22" t="s">
        <v>135</v>
      </c>
      <c r="BE194" s="223">
        <f>IF(N194="základní",J194,0)</f>
        <v>0</v>
      </c>
      <c r="BF194" s="223">
        <f>IF(N194="snížená",J194,0)</f>
        <v>0</v>
      </c>
      <c r="BG194" s="223">
        <f>IF(N194="zákl. přenesená",J194,0)</f>
        <v>0</v>
      </c>
      <c r="BH194" s="223">
        <f>IF(N194="sníž. přenesená",J194,0)</f>
        <v>0</v>
      </c>
      <c r="BI194" s="223">
        <f>IF(N194="nulová",J194,0)</f>
        <v>0</v>
      </c>
      <c r="BJ194" s="22" t="s">
        <v>136</v>
      </c>
      <c r="BK194" s="223">
        <f>ROUND(I194*H194,2)</f>
        <v>0</v>
      </c>
      <c r="BL194" s="22" t="s">
        <v>240</v>
      </c>
      <c r="BM194" s="22" t="s">
        <v>381</v>
      </c>
    </row>
    <row r="195" s="1" customFormat="1">
      <c r="B195" s="44"/>
      <c r="C195" s="72"/>
      <c r="D195" s="224" t="s">
        <v>145</v>
      </c>
      <c r="E195" s="72"/>
      <c r="F195" s="225" t="s">
        <v>379</v>
      </c>
      <c r="G195" s="72"/>
      <c r="H195" s="72"/>
      <c r="I195" s="183"/>
      <c r="J195" s="72"/>
      <c r="K195" s="72"/>
      <c r="L195" s="70"/>
      <c r="M195" s="226"/>
      <c r="N195" s="45"/>
      <c r="O195" s="45"/>
      <c r="P195" s="45"/>
      <c r="Q195" s="45"/>
      <c r="R195" s="45"/>
      <c r="S195" s="45"/>
      <c r="T195" s="93"/>
      <c r="AT195" s="22" t="s">
        <v>145</v>
      </c>
      <c r="AU195" s="22" t="s">
        <v>136</v>
      </c>
    </row>
    <row r="196" s="1" customFormat="1" ht="25.5" customHeight="1">
      <c r="B196" s="44"/>
      <c r="C196" s="212" t="s">
        <v>382</v>
      </c>
      <c r="D196" s="212" t="s">
        <v>138</v>
      </c>
      <c r="E196" s="213" t="s">
        <v>383</v>
      </c>
      <c r="F196" s="214" t="s">
        <v>384</v>
      </c>
      <c r="G196" s="215" t="s">
        <v>197</v>
      </c>
      <c r="H196" s="216">
        <v>17</v>
      </c>
      <c r="I196" s="217"/>
      <c r="J196" s="218">
        <f>ROUND(I196*H196,2)</f>
        <v>0</v>
      </c>
      <c r="K196" s="214" t="s">
        <v>181</v>
      </c>
      <c r="L196" s="70"/>
      <c r="M196" s="219" t="s">
        <v>21</v>
      </c>
      <c r="N196" s="220" t="s">
        <v>43</v>
      </c>
      <c r="O196" s="45"/>
      <c r="P196" s="221">
        <f>O196*H196</f>
        <v>0</v>
      </c>
      <c r="Q196" s="221">
        <v>0.00091</v>
      </c>
      <c r="R196" s="221">
        <f>Q196*H196</f>
        <v>0.015469999999999999</v>
      </c>
      <c r="S196" s="221">
        <v>0</v>
      </c>
      <c r="T196" s="222">
        <f>S196*H196</f>
        <v>0</v>
      </c>
      <c r="AR196" s="22" t="s">
        <v>240</v>
      </c>
      <c r="AT196" s="22" t="s">
        <v>138</v>
      </c>
      <c r="AU196" s="22" t="s">
        <v>136</v>
      </c>
      <c r="AY196" s="22" t="s">
        <v>135</v>
      </c>
      <c r="BE196" s="223">
        <f>IF(N196="základní",J196,0)</f>
        <v>0</v>
      </c>
      <c r="BF196" s="223">
        <f>IF(N196="snížená",J196,0)</f>
        <v>0</v>
      </c>
      <c r="BG196" s="223">
        <f>IF(N196="zákl. přenesená",J196,0)</f>
        <v>0</v>
      </c>
      <c r="BH196" s="223">
        <f>IF(N196="sníž. přenesená",J196,0)</f>
        <v>0</v>
      </c>
      <c r="BI196" s="223">
        <f>IF(N196="nulová",J196,0)</f>
        <v>0</v>
      </c>
      <c r="BJ196" s="22" t="s">
        <v>136</v>
      </c>
      <c r="BK196" s="223">
        <f>ROUND(I196*H196,2)</f>
        <v>0</v>
      </c>
      <c r="BL196" s="22" t="s">
        <v>240</v>
      </c>
      <c r="BM196" s="22" t="s">
        <v>385</v>
      </c>
    </row>
    <row r="197" s="1" customFormat="1">
      <c r="B197" s="44"/>
      <c r="C197" s="72"/>
      <c r="D197" s="224" t="s">
        <v>145</v>
      </c>
      <c r="E197" s="72"/>
      <c r="F197" s="225" t="s">
        <v>379</v>
      </c>
      <c r="G197" s="72"/>
      <c r="H197" s="72"/>
      <c r="I197" s="183"/>
      <c r="J197" s="72"/>
      <c r="K197" s="72"/>
      <c r="L197" s="70"/>
      <c r="M197" s="226"/>
      <c r="N197" s="45"/>
      <c r="O197" s="45"/>
      <c r="P197" s="45"/>
      <c r="Q197" s="45"/>
      <c r="R197" s="45"/>
      <c r="S197" s="45"/>
      <c r="T197" s="93"/>
      <c r="AT197" s="22" t="s">
        <v>145</v>
      </c>
      <c r="AU197" s="22" t="s">
        <v>136</v>
      </c>
    </row>
    <row r="198" s="1" customFormat="1" ht="25.5" customHeight="1">
      <c r="B198" s="44"/>
      <c r="C198" s="212" t="s">
        <v>386</v>
      </c>
      <c r="D198" s="212" t="s">
        <v>138</v>
      </c>
      <c r="E198" s="213" t="s">
        <v>387</v>
      </c>
      <c r="F198" s="214" t="s">
        <v>388</v>
      </c>
      <c r="G198" s="215" t="s">
        <v>197</v>
      </c>
      <c r="H198" s="216">
        <v>51</v>
      </c>
      <c r="I198" s="217"/>
      <c r="J198" s="218">
        <f>ROUND(I198*H198,2)</f>
        <v>0</v>
      </c>
      <c r="K198" s="214" t="s">
        <v>181</v>
      </c>
      <c r="L198" s="70"/>
      <c r="M198" s="219" t="s">
        <v>21</v>
      </c>
      <c r="N198" s="220" t="s">
        <v>43</v>
      </c>
      <c r="O198" s="45"/>
      <c r="P198" s="221">
        <f>O198*H198</f>
        <v>0</v>
      </c>
      <c r="Q198" s="221">
        <v>0.0011900000000000001</v>
      </c>
      <c r="R198" s="221">
        <f>Q198*H198</f>
        <v>0.060690000000000008</v>
      </c>
      <c r="S198" s="221">
        <v>0</v>
      </c>
      <c r="T198" s="222">
        <f>S198*H198</f>
        <v>0</v>
      </c>
      <c r="AR198" s="22" t="s">
        <v>240</v>
      </c>
      <c r="AT198" s="22" t="s">
        <v>138</v>
      </c>
      <c r="AU198" s="22" t="s">
        <v>136</v>
      </c>
      <c r="AY198" s="22" t="s">
        <v>135</v>
      </c>
      <c r="BE198" s="223">
        <f>IF(N198="základní",J198,0)</f>
        <v>0</v>
      </c>
      <c r="BF198" s="223">
        <f>IF(N198="snížená",J198,0)</f>
        <v>0</v>
      </c>
      <c r="BG198" s="223">
        <f>IF(N198="zákl. přenesená",J198,0)</f>
        <v>0</v>
      </c>
      <c r="BH198" s="223">
        <f>IF(N198="sníž. přenesená",J198,0)</f>
        <v>0</v>
      </c>
      <c r="BI198" s="223">
        <f>IF(N198="nulová",J198,0)</f>
        <v>0</v>
      </c>
      <c r="BJ198" s="22" t="s">
        <v>136</v>
      </c>
      <c r="BK198" s="223">
        <f>ROUND(I198*H198,2)</f>
        <v>0</v>
      </c>
      <c r="BL198" s="22" t="s">
        <v>240</v>
      </c>
      <c r="BM198" s="22" t="s">
        <v>389</v>
      </c>
    </row>
    <row r="199" s="1" customFormat="1">
      <c r="B199" s="44"/>
      <c r="C199" s="72"/>
      <c r="D199" s="224" t="s">
        <v>145</v>
      </c>
      <c r="E199" s="72"/>
      <c r="F199" s="225" t="s">
        <v>379</v>
      </c>
      <c r="G199" s="72"/>
      <c r="H199" s="72"/>
      <c r="I199" s="183"/>
      <c r="J199" s="72"/>
      <c r="K199" s="72"/>
      <c r="L199" s="70"/>
      <c r="M199" s="226"/>
      <c r="N199" s="45"/>
      <c r="O199" s="45"/>
      <c r="P199" s="45"/>
      <c r="Q199" s="45"/>
      <c r="R199" s="45"/>
      <c r="S199" s="45"/>
      <c r="T199" s="93"/>
      <c r="AT199" s="22" t="s">
        <v>145</v>
      </c>
      <c r="AU199" s="22" t="s">
        <v>136</v>
      </c>
    </row>
    <row r="200" s="1" customFormat="1" ht="25.5" customHeight="1">
      <c r="B200" s="44"/>
      <c r="C200" s="212" t="s">
        <v>390</v>
      </c>
      <c r="D200" s="212" t="s">
        <v>138</v>
      </c>
      <c r="E200" s="213" t="s">
        <v>391</v>
      </c>
      <c r="F200" s="214" t="s">
        <v>392</v>
      </c>
      <c r="G200" s="215" t="s">
        <v>197</v>
      </c>
      <c r="H200" s="216">
        <v>25</v>
      </c>
      <c r="I200" s="217"/>
      <c r="J200" s="218">
        <f>ROUND(I200*H200,2)</f>
        <v>0</v>
      </c>
      <c r="K200" s="214" t="s">
        <v>181</v>
      </c>
      <c r="L200" s="70"/>
      <c r="M200" s="219" t="s">
        <v>21</v>
      </c>
      <c r="N200" s="220" t="s">
        <v>43</v>
      </c>
      <c r="O200" s="45"/>
      <c r="P200" s="221">
        <f>O200*H200</f>
        <v>0</v>
      </c>
      <c r="Q200" s="221">
        <v>0.0025200000000000001</v>
      </c>
      <c r="R200" s="221">
        <f>Q200*H200</f>
        <v>0.063</v>
      </c>
      <c r="S200" s="221">
        <v>0</v>
      </c>
      <c r="T200" s="222">
        <f>S200*H200</f>
        <v>0</v>
      </c>
      <c r="AR200" s="22" t="s">
        <v>240</v>
      </c>
      <c r="AT200" s="22" t="s">
        <v>138</v>
      </c>
      <c r="AU200" s="22" t="s">
        <v>136</v>
      </c>
      <c r="AY200" s="22" t="s">
        <v>135</v>
      </c>
      <c r="BE200" s="223">
        <f>IF(N200="základní",J200,0)</f>
        <v>0</v>
      </c>
      <c r="BF200" s="223">
        <f>IF(N200="snížená",J200,0)</f>
        <v>0</v>
      </c>
      <c r="BG200" s="223">
        <f>IF(N200="zákl. přenesená",J200,0)</f>
        <v>0</v>
      </c>
      <c r="BH200" s="223">
        <f>IF(N200="sníž. přenesená",J200,0)</f>
        <v>0</v>
      </c>
      <c r="BI200" s="223">
        <f>IF(N200="nulová",J200,0)</f>
        <v>0</v>
      </c>
      <c r="BJ200" s="22" t="s">
        <v>136</v>
      </c>
      <c r="BK200" s="223">
        <f>ROUND(I200*H200,2)</f>
        <v>0</v>
      </c>
      <c r="BL200" s="22" t="s">
        <v>240</v>
      </c>
      <c r="BM200" s="22" t="s">
        <v>393</v>
      </c>
    </row>
    <row r="201" s="1" customFormat="1">
      <c r="B201" s="44"/>
      <c r="C201" s="72"/>
      <c r="D201" s="224" t="s">
        <v>145</v>
      </c>
      <c r="E201" s="72"/>
      <c r="F201" s="225" t="s">
        <v>379</v>
      </c>
      <c r="G201" s="72"/>
      <c r="H201" s="72"/>
      <c r="I201" s="183"/>
      <c r="J201" s="72"/>
      <c r="K201" s="72"/>
      <c r="L201" s="70"/>
      <c r="M201" s="226"/>
      <c r="N201" s="45"/>
      <c r="O201" s="45"/>
      <c r="P201" s="45"/>
      <c r="Q201" s="45"/>
      <c r="R201" s="45"/>
      <c r="S201" s="45"/>
      <c r="T201" s="93"/>
      <c r="AT201" s="22" t="s">
        <v>145</v>
      </c>
      <c r="AU201" s="22" t="s">
        <v>136</v>
      </c>
    </row>
    <row r="202" s="1" customFormat="1" ht="25.5" customHeight="1">
      <c r="B202" s="44"/>
      <c r="C202" s="212" t="s">
        <v>394</v>
      </c>
      <c r="D202" s="212" t="s">
        <v>138</v>
      </c>
      <c r="E202" s="213" t="s">
        <v>395</v>
      </c>
      <c r="F202" s="214" t="s">
        <v>396</v>
      </c>
      <c r="G202" s="215" t="s">
        <v>197</v>
      </c>
      <c r="H202" s="216">
        <v>15</v>
      </c>
      <c r="I202" s="217"/>
      <c r="J202" s="218">
        <f>ROUND(I202*H202,2)</f>
        <v>0</v>
      </c>
      <c r="K202" s="214" t="s">
        <v>181</v>
      </c>
      <c r="L202" s="70"/>
      <c r="M202" s="219" t="s">
        <v>21</v>
      </c>
      <c r="N202" s="220" t="s">
        <v>43</v>
      </c>
      <c r="O202" s="45"/>
      <c r="P202" s="221">
        <f>O202*H202</f>
        <v>0</v>
      </c>
      <c r="Q202" s="221">
        <v>0.0035000000000000001</v>
      </c>
      <c r="R202" s="221">
        <f>Q202*H202</f>
        <v>0.052499999999999998</v>
      </c>
      <c r="S202" s="221">
        <v>0</v>
      </c>
      <c r="T202" s="222">
        <f>S202*H202</f>
        <v>0</v>
      </c>
      <c r="AR202" s="22" t="s">
        <v>240</v>
      </c>
      <c r="AT202" s="22" t="s">
        <v>138</v>
      </c>
      <c r="AU202" s="22" t="s">
        <v>136</v>
      </c>
      <c r="AY202" s="22" t="s">
        <v>135</v>
      </c>
      <c r="BE202" s="223">
        <f>IF(N202="základní",J202,0)</f>
        <v>0</v>
      </c>
      <c r="BF202" s="223">
        <f>IF(N202="snížená",J202,0)</f>
        <v>0</v>
      </c>
      <c r="BG202" s="223">
        <f>IF(N202="zákl. přenesená",J202,0)</f>
        <v>0</v>
      </c>
      <c r="BH202" s="223">
        <f>IF(N202="sníž. přenesená",J202,0)</f>
        <v>0</v>
      </c>
      <c r="BI202" s="223">
        <f>IF(N202="nulová",J202,0)</f>
        <v>0</v>
      </c>
      <c r="BJ202" s="22" t="s">
        <v>136</v>
      </c>
      <c r="BK202" s="223">
        <f>ROUND(I202*H202,2)</f>
        <v>0</v>
      </c>
      <c r="BL202" s="22" t="s">
        <v>240</v>
      </c>
      <c r="BM202" s="22" t="s">
        <v>397</v>
      </c>
    </row>
    <row r="203" s="1" customFormat="1">
      <c r="B203" s="44"/>
      <c r="C203" s="72"/>
      <c r="D203" s="224" t="s">
        <v>145</v>
      </c>
      <c r="E203" s="72"/>
      <c r="F203" s="225" t="s">
        <v>379</v>
      </c>
      <c r="G203" s="72"/>
      <c r="H203" s="72"/>
      <c r="I203" s="183"/>
      <c r="J203" s="72"/>
      <c r="K203" s="72"/>
      <c r="L203" s="70"/>
      <c r="M203" s="226"/>
      <c r="N203" s="45"/>
      <c r="O203" s="45"/>
      <c r="P203" s="45"/>
      <c r="Q203" s="45"/>
      <c r="R203" s="45"/>
      <c r="S203" s="45"/>
      <c r="T203" s="93"/>
      <c r="AT203" s="22" t="s">
        <v>145</v>
      </c>
      <c r="AU203" s="22" t="s">
        <v>136</v>
      </c>
    </row>
    <row r="204" s="1" customFormat="1" ht="25.5" customHeight="1">
      <c r="B204" s="44"/>
      <c r="C204" s="212" t="s">
        <v>398</v>
      </c>
      <c r="D204" s="212" t="s">
        <v>138</v>
      </c>
      <c r="E204" s="213" t="s">
        <v>399</v>
      </c>
      <c r="F204" s="214" t="s">
        <v>400</v>
      </c>
      <c r="G204" s="215" t="s">
        <v>197</v>
      </c>
      <c r="H204" s="216">
        <v>13</v>
      </c>
      <c r="I204" s="217"/>
      <c r="J204" s="218">
        <f>ROUND(I204*H204,2)</f>
        <v>0</v>
      </c>
      <c r="K204" s="214" t="s">
        <v>181</v>
      </c>
      <c r="L204" s="70"/>
      <c r="M204" s="219" t="s">
        <v>21</v>
      </c>
      <c r="N204" s="220" t="s">
        <v>43</v>
      </c>
      <c r="O204" s="45"/>
      <c r="P204" s="221">
        <f>O204*H204</f>
        <v>0</v>
      </c>
      <c r="Q204" s="221">
        <v>0.00077999999999999999</v>
      </c>
      <c r="R204" s="221">
        <f>Q204*H204</f>
        <v>0.01014</v>
      </c>
      <c r="S204" s="221">
        <v>0</v>
      </c>
      <c r="T204" s="222">
        <f>S204*H204</f>
        <v>0</v>
      </c>
      <c r="AR204" s="22" t="s">
        <v>240</v>
      </c>
      <c r="AT204" s="22" t="s">
        <v>138</v>
      </c>
      <c r="AU204" s="22" t="s">
        <v>136</v>
      </c>
      <c r="AY204" s="22" t="s">
        <v>135</v>
      </c>
      <c r="BE204" s="223">
        <f>IF(N204="základní",J204,0)</f>
        <v>0</v>
      </c>
      <c r="BF204" s="223">
        <f>IF(N204="snížená",J204,0)</f>
        <v>0</v>
      </c>
      <c r="BG204" s="223">
        <f>IF(N204="zákl. přenesená",J204,0)</f>
        <v>0</v>
      </c>
      <c r="BH204" s="223">
        <f>IF(N204="sníž. přenesená",J204,0)</f>
        <v>0</v>
      </c>
      <c r="BI204" s="223">
        <f>IF(N204="nulová",J204,0)</f>
        <v>0</v>
      </c>
      <c r="BJ204" s="22" t="s">
        <v>136</v>
      </c>
      <c r="BK204" s="223">
        <f>ROUND(I204*H204,2)</f>
        <v>0</v>
      </c>
      <c r="BL204" s="22" t="s">
        <v>240</v>
      </c>
      <c r="BM204" s="22" t="s">
        <v>401</v>
      </c>
    </row>
    <row r="205" s="1" customFormat="1">
      <c r="B205" s="44"/>
      <c r="C205" s="72"/>
      <c r="D205" s="224" t="s">
        <v>145</v>
      </c>
      <c r="E205" s="72"/>
      <c r="F205" s="225" t="s">
        <v>379</v>
      </c>
      <c r="G205" s="72"/>
      <c r="H205" s="72"/>
      <c r="I205" s="183"/>
      <c r="J205" s="72"/>
      <c r="K205" s="72"/>
      <c r="L205" s="70"/>
      <c r="M205" s="226"/>
      <c r="N205" s="45"/>
      <c r="O205" s="45"/>
      <c r="P205" s="45"/>
      <c r="Q205" s="45"/>
      <c r="R205" s="45"/>
      <c r="S205" s="45"/>
      <c r="T205" s="93"/>
      <c r="AT205" s="22" t="s">
        <v>145</v>
      </c>
      <c r="AU205" s="22" t="s">
        <v>136</v>
      </c>
    </row>
    <row r="206" s="1" customFormat="1" ht="25.5" customHeight="1">
      <c r="B206" s="44"/>
      <c r="C206" s="212" t="s">
        <v>402</v>
      </c>
      <c r="D206" s="212" t="s">
        <v>138</v>
      </c>
      <c r="E206" s="213" t="s">
        <v>403</v>
      </c>
      <c r="F206" s="214" t="s">
        <v>404</v>
      </c>
      <c r="G206" s="215" t="s">
        <v>197</v>
      </c>
      <c r="H206" s="216">
        <v>22</v>
      </c>
      <c r="I206" s="217"/>
      <c r="J206" s="218">
        <f>ROUND(I206*H206,2)</f>
        <v>0</v>
      </c>
      <c r="K206" s="214" t="s">
        <v>181</v>
      </c>
      <c r="L206" s="70"/>
      <c r="M206" s="219" t="s">
        <v>21</v>
      </c>
      <c r="N206" s="220" t="s">
        <v>43</v>
      </c>
      <c r="O206" s="45"/>
      <c r="P206" s="221">
        <f>O206*H206</f>
        <v>0</v>
      </c>
      <c r="Q206" s="221">
        <v>0.00125</v>
      </c>
      <c r="R206" s="221">
        <f>Q206*H206</f>
        <v>0.0275</v>
      </c>
      <c r="S206" s="221">
        <v>0</v>
      </c>
      <c r="T206" s="222">
        <f>S206*H206</f>
        <v>0</v>
      </c>
      <c r="AR206" s="22" t="s">
        <v>240</v>
      </c>
      <c r="AT206" s="22" t="s">
        <v>138</v>
      </c>
      <c r="AU206" s="22" t="s">
        <v>136</v>
      </c>
      <c r="AY206" s="22" t="s">
        <v>135</v>
      </c>
      <c r="BE206" s="223">
        <f>IF(N206="základní",J206,0)</f>
        <v>0</v>
      </c>
      <c r="BF206" s="223">
        <f>IF(N206="snížená",J206,0)</f>
        <v>0</v>
      </c>
      <c r="BG206" s="223">
        <f>IF(N206="zákl. přenesená",J206,0)</f>
        <v>0</v>
      </c>
      <c r="BH206" s="223">
        <f>IF(N206="sníž. přenesená",J206,0)</f>
        <v>0</v>
      </c>
      <c r="BI206" s="223">
        <f>IF(N206="nulová",J206,0)</f>
        <v>0</v>
      </c>
      <c r="BJ206" s="22" t="s">
        <v>136</v>
      </c>
      <c r="BK206" s="223">
        <f>ROUND(I206*H206,2)</f>
        <v>0</v>
      </c>
      <c r="BL206" s="22" t="s">
        <v>240</v>
      </c>
      <c r="BM206" s="22" t="s">
        <v>405</v>
      </c>
    </row>
    <row r="207" s="1" customFormat="1">
      <c r="B207" s="44"/>
      <c r="C207" s="72"/>
      <c r="D207" s="224" t="s">
        <v>145</v>
      </c>
      <c r="E207" s="72"/>
      <c r="F207" s="225" t="s">
        <v>379</v>
      </c>
      <c r="G207" s="72"/>
      <c r="H207" s="72"/>
      <c r="I207" s="183"/>
      <c r="J207" s="72"/>
      <c r="K207" s="72"/>
      <c r="L207" s="70"/>
      <c r="M207" s="226"/>
      <c r="N207" s="45"/>
      <c r="O207" s="45"/>
      <c r="P207" s="45"/>
      <c r="Q207" s="45"/>
      <c r="R207" s="45"/>
      <c r="S207" s="45"/>
      <c r="T207" s="93"/>
      <c r="AT207" s="22" t="s">
        <v>145</v>
      </c>
      <c r="AU207" s="22" t="s">
        <v>136</v>
      </c>
    </row>
    <row r="208" s="1" customFormat="1" ht="25.5" customHeight="1">
      <c r="B208" s="44"/>
      <c r="C208" s="212" t="s">
        <v>406</v>
      </c>
      <c r="D208" s="212" t="s">
        <v>138</v>
      </c>
      <c r="E208" s="213" t="s">
        <v>407</v>
      </c>
      <c r="F208" s="214" t="s">
        <v>408</v>
      </c>
      <c r="G208" s="215" t="s">
        <v>197</v>
      </c>
      <c r="H208" s="216">
        <v>18</v>
      </c>
      <c r="I208" s="217"/>
      <c r="J208" s="218">
        <f>ROUND(I208*H208,2)</f>
        <v>0</v>
      </c>
      <c r="K208" s="214" t="s">
        <v>181</v>
      </c>
      <c r="L208" s="70"/>
      <c r="M208" s="219" t="s">
        <v>21</v>
      </c>
      <c r="N208" s="220" t="s">
        <v>43</v>
      </c>
      <c r="O208" s="45"/>
      <c r="P208" s="221">
        <f>O208*H208</f>
        <v>0</v>
      </c>
      <c r="Q208" s="221">
        <v>0.00364</v>
      </c>
      <c r="R208" s="221">
        <f>Q208*H208</f>
        <v>0.065519999999999995</v>
      </c>
      <c r="S208" s="221">
        <v>0</v>
      </c>
      <c r="T208" s="222">
        <f>S208*H208</f>
        <v>0</v>
      </c>
      <c r="AR208" s="22" t="s">
        <v>240</v>
      </c>
      <c r="AT208" s="22" t="s">
        <v>138</v>
      </c>
      <c r="AU208" s="22" t="s">
        <v>136</v>
      </c>
      <c r="AY208" s="22" t="s">
        <v>135</v>
      </c>
      <c r="BE208" s="223">
        <f>IF(N208="základní",J208,0)</f>
        <v>0</v>
      </c>
      <c r="BF208" s="223">
        <f>IF(N208="snížená",J208,0)</f>
        <v>0</v>
      </c>
      <c r="BG208" s="223">
        <f>IF(N208="zákl. přenesená",J208,0)</f>
        <v>0</v>
      </c>
      <c r="BH208" s="223">
        <f>IF(N208="sníž. přenesená",J208,0)</f>
        <v>0</v>
      </c>
      <c r="BI208" s="223">
        <f>IF(N208="nulová",J208,0)</f>
        <v>0</v>
      </c>
      <c r="BJ208" s="22" t="s">
        <v>136</v>
      </c>
      <c r="BK208" s="223">
        <f>ROUND(I208*H208,2)</f>
        <v>0</v>
      </c>
      <c r="BL208" s="22" t="s">
        <v>240</v>
      </c>
      <c r="BM208" s="22" t="s">
        <v>409</v>
      </c>
    </row>
    <row r="209" s="1" customFormat="1">
      <c r="B209" s="44"/>
      <c r="C209" s="72"/>
      <c r="D209" s="224" t="s">
        <v>145</v>
      </c>
      <c r="E209" s="72"/>
      <c r="F209" s="225" t="s">
        <v>379</v>
      </c>
      <c r="G209" s="72"/>
      <c r="H209" s="72"/>
      <c r="I209" s="183"/>
      <c r="J209" s="72"/>
      <c r="K209" s="72"/>
      <c r="L209" s="70"/>
      <c r="M209" s="226"/>
      <c r="N209" s="45"/>
      <c r="O209" s="45"/>
      <c r="P209" s="45"/>
      <c r="Q209" s="45"/>
      <c r="R209" s="45"/>
      <c r="S209" s="45"/>
      <c r="T209" s="93"/>
      <c r="AT209" s="22" t="s">
        <v>145</v>
      </c>
      <c r="AU209" s="22" t="s">
        <v>136</v>
      </c>
    </row>
    <row r="210" s="1" customFormat="1" ht="38.25" customHeight="1">
      <c r="B210" s="44"/>
      <c r="C210" s="212" t="s">
        <v>410</v>
      </c>
      <c r="D210" s="212" t="s">
        <v>138</v>
      </c>
      <c r="E210" s="213" t="s">
        <v>411</v>
      </c>
      <c r="F210" s="214" t="s">
        <v>412</v>
      </c>
      <c r="G210" s="215" t="s">
        <v>197</v>
      </c>
      <c r="H210" s="216">
        <v>219</v>
      </c>
      <c r="I210" s="217"/>
      <c r="J210" s="218">
        <f>ROUND(I210*H210,2)</f>
        <v>0</v>
      </c>
      <c r="K210" s="214" t="s">
        <v>181</v>
      </c>
      <c r="L210" s="70"/>
      <c r="M210" s="219" t="s">
        <v>21</v>
      </c>
      <c r="N210" s="220" t="s">
        <v>43</v>
      </c>
      <c r="O210" s="45"/>
      <c r="P210" s="221">
        <f>O210*H210</f>
        <v>0</v>
      </c>
      <c r="Q210" s="221">
        <v>3.0000000000000001E-05</v>
      </c>
      <c r="R210" s="221">
        <f>Q210*H210</f>
        <v>0.0065700000000000003</v>
      </c>
      <c r="S210" s="221">
        <v>0</v>
      </c>
      <c r="T210" s="222">
        <f>S210*H210</f>
        <v>0</v>
      </c>
      <c r="AR210" s="22" t="s">
        <v>240</v>
      </c>
      <c r="AT210" s="22" t="s">
        <v>138</v>
      </c>
      <c r="AU210" s="22" t="s">
        <v>136</v>
      </c>
      <c r="AY210" s="22" t="s">
        <v>135</v>
      </c>
      <c r="BE210" s="223">
        <f>IF(N210="základní",J210,0)</f>
        <v>0</v>
      </c>
      <c r="BF210" s="223">
        <f>IF(N210="snížená",J210,0)</f>
        <v>0</v>
      </c>
      <c r="BG210" s="223">
        <f>IF(N210="zákl. přenesená",J210,0)</f>
        <v>0</v>
      </c>
      <c r="BH210" s="223">
        <f>IF(N210="sníž. přenesená",J210,0)</f>
        <v>0</v>
      </c>
      <c r="BI210" s="223">
        <f>IF(N210="nulová",J210,0)</f>
        <v>0</v>
      </c>
      <c r="BJ210" s="22" t="s">
        <v>136</v>
      </c>
      <c r="BK210" s="223">
        <f>ROUND(I210*H210,2)</f>
        <v>0</v>
      </c>
      <c r="BL210" s="22" t="s">
        <v>240</v>
      </c>
      <c r="BM210" s="22" t="s">
        <v>413</v>
      </c>
    </row>
    <row r="211" s="1" customFormat="1">
      <c r="B211" s="44"/>
      <c r="C211" s="72"/>
      <c r="D211" s="224" t="s">
        <v>145</v>
      </c>
      <c r="E211" s="72"/>
      <c r="F211" s="225" t="s">
        <v>414</v>
      </c>
      <c r="G211" s="72"/>
      <c r="H211" s="72"/>
      <c r="I211" s="183"/>
      <c r="J211" s="72"/>
      <c r="K211" s="72"/>
      <c r="L211" s="70"/>
      <c r="M211" s="226"/>
      <c r="N211" s="45"/>
      <c r="O211" s="45"/>
      <c r="P211" s="45"/>
      <c r="Q211" s="45"/>
      <c r="R211" s="45"/>
      <c r="S211" s="45"/>
      <c r="T211" s="93"/>
      <c r="AT211" s="22" t="s">
        <v>145</v>
      </c>
      <c r="AU211" s="22" t="s">
        <v>136</v>
      </c>
    </row>
    <row r="212" s="1" customFormat="1" ht="38.25" customHeight="1">
      <c r="B212" s="44"/>
      <c r="C212" s="212" t="s">
        <v>415</v>
      </c>
      <c r="D212" s="212" t="s">
        <v>138</v>
      </c>
      <c r="E212" s="213" t="s">
        <v>416</v>
      </c>
      <c r="F212" s="214" t="s">
        <v>417</v>
      </c>
      <c r="G212" s="215" t="s">
        <v>197</v>
      </c>
      <c r="H212" s="216">
        <v>16</v>
      </c>
      <c r="I212" s="217"/>
      <c r="J212" s="218">
        <f>ROUND(I212*H212,2)</f>
        <v>0</v>
      </c>
      <c r="K212" s="214" t="s">
        <v>181</v>
      </c>
      <c r="L212" s="70"/>
      <c r="M212" s="219" t="s">
        <v>21</v>
      </c>
      <c r="N212" s="220" t="s">
        <v>43</v>
      </c>
      <c r="O212" s="45"/>
      <c r="P212" s="221">
        <f>O212*H212</f>
        <v>0</v>
      </c>
      <c r="Q212" s="221">
        <v>6.9999999999999994E-05</v>
      </c>
      <c r="R212" s="221">
        <f>Q212*H212</f>
        <v>0.0011199999999999999</v>
      </c>
      <c r="S212" s="221">
        <v>0</v>
      </c>
      <c r="T212" s="222">
        <f>S212*H212</f>
        <v>0</v>
      </c>
      <c r="AR212" s="22" t="s">
        <v>240</v>
      </c>
      <c r="AT212" s="22" t="s">
        <v>138</v>
      </c>
      <c r="AU212" s="22" t="s">
        <v>136</v>
      </c>
      <c r="AY212" s="22" t="s">
        <v>135</v>
      </c>
      <c r="BE212" s="223">
        <f>IF(N212="základní",J212,0)</f>
        <v>0</v>
      </c>
      <c r="BF212" s="223">
        <f>IF(N212="snížená",J212,0)</f>
        <v>0</v>
      </c>
      <c r="BG212" s="223">
        <f>IF(N212="zákl. přenesená",J212,0)</f>
        <v>0</v>
      </c>
      <c r="BH212" s="223">
        <f>IF(N212="sníž. přenesená",J212,0)</f>
        <v>0</v>
      </c>
      <c r="BI212" s="223">
        <f>IF(N212="nulová",J212,0)</f>
        <v>0</v>
      </c>
      <c r="BJ212" s="22" t="s">
        <v>136</v>
      </c>
      <c r="BK212" s="223">
        <f>ROUND(I212*H212,2)</f>
        <v>0</v>
      </c>
      <c r="BL212" s="22" t="s">
        <v>240</v>
      </c>
      <c r="BM212" s="22" t="s">
        <v>418</v>
      </c>
    </row>
    <row r="213" s="1" customFormat="1">
      <c r="B213" s="44"/>
      <c r="C213" s="72"/>
      <c r="D213" s="224" t="s">
        <v>145</v>
      </c>
      <c r="E213" s="72"/>
      <c r="F213" s="225" t="s">
        <v>414</v>
      </c>
      <c r="G213" s="72"/>
      <c r="H213" s="72"/>
      <c r="I213" s="183"/>
      <c r="J213" s="72"/>
      <c r="K213" s="72"/>
      <c r="L213" s="70"/>
      <c r="M213" s="226"/>
      <c r="N213" s="45"/>
      <c r="O213" s="45"/>
      <c r="P213" s="45"/>
      <c r="Q213" s="45"/>
      <c r="R213" s="45"/>
      <c r="S213" s="45"/>
      <c r="T213" s="93"/>
      <c r="AT213" s="22" t="s">
        <v>145</v>
      </c>
      <c r="AU213" s="22" t="s">
        <v>136</v>
      </c>
    </row>
    <row r="214" s="1" customFormat="1" ht="38.25" customHeight="1">
      <c r="B214" s="44"/>
      <c r="C214" s="212" t="s">
        <v>419</v>
      </c>
      <c r="D214" s="212" t="s">
        <v>138</v>
      </c>
      <c r="E214" s="213" t="s">
        <v>420</v>
      </c>
      <c r="F214" s="214" t="s">
        <v>421</v>
      </c>
      <c r="G214" s="215" t="s">
        <v>197</v>
      </c>
      <c r="H214" s="216">
        <v>44</v>
      </c>
      <c r="I214" s="217"/>
      <c r="J214" s="218">
        <f>ROUND(I214*H214,2)</f>
        <v>0</v>
      </c>
      <c r="K214" s="214" t="s">
        <v>181</v>
      </c>
      <c r="L214" s="70"/>
      <c r="M214" s="219" t="s">
        <v>21</v>
      </c>
      <c r="N214" s="220" t="s">
        <v>43</v>
      </c>
      <c r="O214" s="45"/>
      <c r="P214" s="221">
        <f>O214*H214</f>
        <v>0</v>
      </c>
      <c r="Q214" s="221">
        <v>9.0000000000000006E-05</v>
      </c>
      <c r="R214" s="221">
        <f>Q214*H214</f>
        <v>0.00396</v>
      </c>
      <c r="S214" s="221">
        <v>0</v>
      </c>
      <c r="T214" s="222">
        <f>S214*H214</f>
        <v>0</v>
      </c>
      <c r="AR214" s="22" t="s">
        <v>240</v>
      </c>
      <c r="AT214" s="22" t="s">
        <v>138</v>
      </c>
      <c r="AU214" s="22" t="s">
        <v>136</v>
      </c>
      <c r="AY214" s="22" t="s">
        <v>135</v>
      </c>
      <c r="BE214" s="223">
        <f>IF(N214="základní",J214,0)</f>
        <v>0</v>
      </c>
      <c r="BF214" s="223">
        <f>IF(N214="snížená",J214,0)</f>
        <v>0</v>
      </c>
      <c r="BG214" s="223">
        <f>IF(N214="zákl. přenesená",J214,0)</f>
        <v>0</v>
      </c>
      <c r="BH214" s="223">
        <f>IF(N214="sníž. přenesená",J214,0)</f>
        <v>0</v>
      </c>
      <c r="BI214" s="223">
        <f>IF(N214="nulová",J214,0)</f>
        <v>0</v>
      </c>
      <c r="BJ214" s="22" t="s">
        <v>136</v>
      </c>
      <c r="BK214" s="223">
        <f>ROUND(I214*H214,2)</f>
        <v>0</v>
      </c>
      <c r="BL214" s="22" t="s">
        <v>240</v>
      </c>
      <c r="BM214" s="22" t="s">
        <v>422</v>
      </c>
    </row>
    <row r="215" s="1" customFormat="1">
      <c r="B215" s="44"/>
      <c r="C215" s="72"/>
      <c r="D215" s="224" t="s">
        <v>145</v>
      </c>
      <c r="E215" s="72"/>
      <c r="F215" s="225" t="s">
        <v>414</v>
      </c>
      <c r="G215" s="72"/>
      <c r="H215" s="72"/>
      <c r="I215" s="183"/>
      <c r="J215" s="72"/>
      <c r="K215" s="72"/>
      <c r="L215" s="70"/>
      <c r="M215" s="226"/>
      <c r="N215" s="45"/>
      <c r="O215" s="45"/>
      <c r="P215" s="45"/>
      <c r="Q215" s="45"/>
      <c r="R215" s="45"/>
      <c r="S215" s="45"/>
      <c r="T215" s="93"/>
      <c r="AT215" s="22" t="s">
        <v>145</v>
      </c>
      <c r="AU215" s="22" t="s">
        <v>136</v>
      </c>
    </row>
    <row r="216" s="1" customFormat="1" ht="38.25" customHeight="1">
      <c r="B216" s="44"/>
      <c r="C216" s="212" t="s">
        <v>423</v>
      </c>
      <c r="D216" s="212" t="s">
        <v>138</v>
      </c>
      <c r="E216" s="213" t="s">
        <v>424</v>
      </c>
      <c r="F216" s="214" t="s">
        <v>425</v>
      </c>
      <c r="G216" s="215" t="s">
        <v>197</v>
      </c>
      <c r="H216" s="216">
        <v>46</v>
      </c>
      <c r="I216" s="217"/>
      <c r="J216" s="218">
        <f>ROUND(I216*H216,2)</f>
        <v>0</v>
      </c>
      <c r="K216" s="214" t="s">
        <v>181</v>
      </c>
      <c r="L216" s="70"/>
      <c r="M216" s="219" t="s">
        <v>21</v>
      </c>
      <c r="N216" s="220" t="s">
        <v>43</v>
      </c>
      <c r="O216" s="45"/>
      <c r="P216" s="221">
        <f>O216*H216</f>
        <v>0</v>
      </c>
      <c r="Q216" s="221">
        <v>0.00020000000000000001</v>
      </c>
      <c r="R216" s="221">
        <f>Q216*H216</f>
        <v>0.0091999999999999998</v>
      </c>
      <c r="S216" s="221">
        <v>0</v>
      </c>
      <c r="T216" s="222">
        <f>S216*H216</f>
        <v>0</v>
      </c>
      <c r="AR216" s="22" t="s">
        <v>240</v>
      </c>
      <c r="AT216" s="22" t="s">
        <v>138</v>
      </c>
      <c r="AU216" s="22" t="s">
        <v>136</v>
      </c>
      <c r="AY216" s="22" t="s">
        <v>135</v>
      </c>
      <c r="BE216" s="223">
        <f>IF(N216="základní",J216,0)</f>
        <v>0</v>
      </c>
      <c r="BF216" s="223">
        <f>IF(N216="snížená",J216,0)</f>
        <v>0</v>
      </c>
      <c r="BG216" s="223">
        <f>IF(N216="zákl. přenesená",J216,0)</f>
        <v>0</v>
      </c>
      <c r="BH216" s="223">
        <f>IF(N216="sníž. přenesená",J216,0)</f>
        <v>0</v>
      </c>
      <c r="BI216" s="223">
        <f>IF(N216="nulová",J216,0)</f>
        <v>0</v>
      </c>
      <c r="BJ216" s="22" t="s">
        <v>136</v>
      </c>
      <c r="BK216" s="223">
        <f>ROUND(I216*H216,2)</f>
        <v>0</v>
      </c>
      <c r="BL216" s="22" t="s">
        <v>240</v>
      </c>
      <c r="BM216" s="22" t="s">
        <v>426</v>
      </c>
    </row>
    <row r="217" s="1" customFormat="1">
      <c r="B217" s="44"/>
      <c r="C217" s="72"/>
      <c r="D217" s="224" t="s">
        <v>145</v>
      </c>
      <c r="E217" s="72"/>
      <c r="F217" s="225" t="s">
        <v>414</v>
      </c>
      <c r="G217" s="72"/>
      <c r="H217" s="72"/>
      <c r="I217" s="183"/>
      <c r="J217" s="72"/>
      <c r="K217" s="72"/>
      <c r="L217" s="70"/>
      <c r="M217" s="226"/>
      <c r="N217" s="45"/>
      <c r="O217" s="45"/>
      <c r="P217" s="45"/>
      <c r="Q217" s="45"/>
      <c r="R217" s="45"/>
      <c r="S217" s="45"/>
      <c r="T217" s="93"/>
      <c r="AT217" s="22" t="s">
        <v>145</v>
      </c>
      <c r="AU217" s="22" t="s">
        <v>136</v>
      </c>
    </row>
    <row r="218" s="1" customFormat="1" ht="38.25" customHeight="1">
      <c r="B218" s="44"/>
      <c r="C218" s="212" t="s">
        <v>427</v>
      </c>
      <c r="D218" s="212" t="s">
        <v>138</v>
      </c>
      <c r="E218" s="213" t="s">
        <v>428</v>
      </c>
      <c r="F218" s="214" t="s">
        <v>429</v>
      </c>
      <c r="G218" s="215" t="s">
        <v>197</v>
      </c>
      <c r="H218" s="216">
        <v>49</v>
      </c>
      <c r="I218" s="217"/>
      <c r="J218" s="218">
        <f>ROUND(I218*H218,2)</f>
        <v>0</v>
      </c>
      <c r="K218" s="214" t="s">
        <v>181</v>
      </c>
      <c r="L218" s="70"/>
      <c r="M218" s="219" t="s">
        <v>21</v>
      </c>
      <c r="N218" s="220" t="s">
        <v>43</v>
      </c>
      <c r="O218" s="45"/>
      <c r="P218" s="221">
        <f>O218*H218</f>
        <v>0</v>
      </c>
      <c r="Q218" s="221">
        <v>0.00024000000000000001</v>
      </c>
      <c r="R218" s="221">
        <f>Q218*H218</f>
        <v>0.01176</v>
      </c>
      <c r="S218" s="221">
        <v>0</v>
      </c>
      <c r="T218" s="222">
        <f>S218*H218</f>
        <v>0</v>
      </c>
      <c r="AR218" s="22" t="s">
        <v>240</v>
      </c>
      <c r="AT218" s="22" t="s">
        <v>138</v>
      </c>
      <c r="AU218" s="22" t="s">
        <v>136</v>
      </c>
      <c r="AY218" s="22" t="s">
        <v>135</v>
      </c>
      <c r="BE218" s="223">
        <f>IF(N218="základní",J218,0)</f>
        <v>0</v>
      </c>
      <c r="BF218" s="223">
        <f>IF(N218="snížená",J218,0)</f>
        <v>0</v>
      </c>
      <c r="BG218" s="223">
        <f>IF(N218="zákl. přenesená",J218,0)</f>
        <v>0</v>
      </c>
      <c r="BH218" s="223">
        <f>IF(N218="sníž. přenesená",J218,0)</f>
        <v>0</v>
      </c>
      <c r="BI218" s="223">
        <f>IF(N218="nulová",J218,0)</f>
        <v>0</v>
      </c>
      <c r="BJ218" s="22" t="s">
        <v>136</v>
      </c>
      <c r="BK218" s="223">
        <f>ROUND(I218*H218,2)</f>
        <v>0</v>
      </c>
      <c r="BL218" s="22" t="s">
        <v>240</v>
      </c>
      <c r="BM218" s="22" t="s">
        <v>430</v>
      </c>
    </row>
    <row r="219" s="1" customFormat="1">
      <c r="B219" s="44"/>
      <c r="C219" s="72"/>
      <c r="D219" s="224" t="s">
        <v>145</v>
      </c>
      <c r="E219" s="72"/>
      <c r="F219" s="225" t="s">
        <v>414</v>
      </c>
      <c r="G219" s="72"/>
      <c r="H219" s="72"/>
      <c r="I219" s="183"/>
      <c r="J219" s="72"/>
      <c r="K219" s="72"/>
      <c r="L219" s="70"/>
      <c r="M219" s="226"/>
      <c r="N219" s="45"/>
      <c r="O219" s="45"/>
      <c r="P219" s="45"/>
      <c r="Q219" s="45"/>
      <c r="R219" s="45"/>
      <c r="S219" s="45"/>
      <c r="T219" s="93"/>
      <c r="AT219" s="22" t="s">
        <v>145</v>
      </c>
      <c r="AU219" s="22" t="s">
        <v>136</v>
      </c>
    </row>
    <row r="220" s="1" customFormat="1" ht="16.5" customHeight="1">
      <c r="B220" s="44"/>
      <c r="C220" s="212" t="s">
        <v>431</v>
      </c>
      <c r="D220" s="212" t="s">
        <v>138</v>
      </c>
      <c r="E220" s="213" t="s">
        <v>432</v>
      </c>
      <c r="F220" s="214" t="s">
        <v>433</v>
      </c>
      <c r="G220" s="215" t="s">
        <v>156</v>
      </c>
      <c r="H220" s="216">
        <v>88</v>
      </c>
      <c r="I220" s="217"/>
      <c r="J220" s="218">
        <f>ROUND(I220*H220,2)</f>
        <v>0</v>
      </c>
      <c r="K220" s="214" t="s">
        <v>181</v>
      </c>
      <c r="L220" s="70"/>
      <c r="M220" s="219" t="s">
        <v>21</v>
      </c>
      <c r="N220" s="220" t="s">
        <v>43</v>
      </c>
      <c r="O220" s="45"/>
      <c r="P220" s="221">
        <f>O220*H220</f>
        <v>0</v>
      </c>
      <c r="Q220" s="221">
        <v>0</v>
      </c>
      <c r="R220" s="221">
        <f>Q220*H220</f>
        <v>0</v>
      </c>
      <c r="S220" s="221">
        <v>0</v>
      </c>
      <c r="T220" s="222">
        <f>S220*H220</f>
        <v>0</v>
      </c>
      <c r="AR220" s="22" t="s">
        <v>240</v>
      </c>
      <c r="AT220" s="22" t="s">
        <v>138</v>
      </c>
      <c r="AU220" s="22" t="s">
        <v>136</v>
      </c>
      <c r="AY220" s="22" t="s">
        <v>135</v>
      </c>
      <c r="BE220" s="223">
        <f>IF(N220="základní",J220,0)</f>
        <v>0</v>
      </c>
      <c r="BF220" s="223">
        <f>IF(N220="snížená",J220,0)</f>
        <v>0</v>
      </c>
      <c r="BG220" s="223">
        <f>IF(N220="zákl. přenesená",J220,0)</f>
        <v>0</v>
      </c>
      <c r="BH220" s="223">
        <f>IF(N220="sníž. přenesená",J220,0)</f>
        <v>0</v>
      </c>
      <c r="BI220" s="223">
        <f>IF(N220="nulová",J220,0)</f>
        <v>0</v>
      </c>
      <c r="BJ220" s="22" t="s">
        <v>136</v>
      </c>
      <c r="BK220" s="223">
        <f>ROUND(I220*H220,2)</f>
        <v>0</v>
      </c>
      <c r="BL220" s="22" t="s">
        <v>240</v>
      </c>
      <c r="BM220" s="22" t="s">
        <v>434</v>
      </c>
    </row>
    <row r="221" s="1" customFormat="1">
      <c r="B221" s="44"/>
      <c r="C221" s="72"/>
      <c r="D221" s="224" t="s">
        <v>145</v>
      </c>
      <c r="E221" s="72"/>
      <c r="F221" s="225" t="s">
        <v>435</v>
      </c>
      <c r="G221" s="72"/>
      <c r="H221" s="72"/>
      <c r="I221" s="183"/>
      <c r="J221" s="72"/>
      <c r="K221" s="72"/>
      <c r="L221" s="70"/>
      <c r="M221" s="226"/>
      <c r="N221" s="45"/>
      <c r="O221" s="45"/>
      <c r="P221" s="45"/>
      <c r="Q221" s="45"/>
      <c r="R221" s="45"/>
      <c r="S221" s="45"/>
      <c r="T221" s="93"/>
      <c r="AT221" s="22" t="s">
        <v>145</v>
      </c>
      <c r="AU221" s="22" t="s">
        <v>136</v>
      </c>
    </row>
    <row r="222" s="1" customFormat="1" ht="16.5" customHeight="1">
      <c r="B222" s="44"/>
      <c r="C222" s="212" t="s">
        <v>436</v>
      </c>
      <c r="D222" s="212" t="s">
        <v>138</v>
      </c>
      <c r="E222" s="213" t="s">
        <v>437</v>
      </c>
      <c r="F222" s="214" t="s">
        <v>438</v>
      </c>
      <c r="G222" s="215" t="s">
        <v>156</v>
      </c>
      <c r="H222" s="216">
        <v>68</v>
      </c>
      <c r="I222" s="217"/>
      <c r="J222" s="218">
        <f>ROUND(I222*H222,2)</f>
        <v>0</v>
      </c>
      <c r="K222" s="214" t="s">
        <v>181</v>
      </c>
      <c r="L222" s="70"/>
      <c r="M222" s="219" t="s">
        <v>21</v>
      </c>
      <c r="N222" s="220" t="s">
        <v>43</v>
      </c>
      <c r="O222" s="45"/>
      <c r="P222" s="221">
        <f>O222*H222</f>
        <v>0</v>
      </c>
      <c r="Q222" s="221">
        <v>0.00012999999999999999</v>
      </c>
      <c r="R222" s="221">
        <f>Q222*H222</f>
        <v>0.0088399999999999989</v>
      </c>
      <c r="S222" s="221">
        <v>0</v>
      </c>
      <c r="T222" s="222">
        <f>S222*H222</f>
        <v>0</v>
      </c>
      <c r="AR222" s="22" t="s">
        <v>240</v>
      </c>
      <c r="AT222" s="22" t="s">
        <v>138</v>
      </c>
      <c r="AU222" s="22" t="s">
        <v>136</v>
      </c>
      <c r="AY222" s="22" t="s">
        <v>135</v>
      </c>
      <c r="BE222" s="223">
        <f>IF(N222="základní",J222,0)</f>
        <v>0</v>
      </c>
      <c r="BF222" s="223">
        <f>IF(N222="snížená",J222,0)</f>
        <v>0</v>
      </c>
      <c r="BG222" s="223">
        <f>IF(N222="zákl. přenesená",J222,0)</f>
        <v>0</v>
      </c>
      <c r="BH222" s="223">
        <f>IF(N222="sníž. přenesená",J222,0)</f>
        <v>0</v>
      </c>
      <c r="BI222" s="223">
        <f>IF(N222="nulová",J222,0)</f>
        <v>0</v>
      </c>
      <c r="BJ222" s="22" t="s">
        <v>136</v>
      </c>
      <c r="BK222" s="223">
        <f>ROUND(I222*H222,2)</f>
        <v>0</v>
      </c>
      <c r="BL222" s="22" t="s">
        <v>240</v>
      </c>
      <c r="BM222" s="22" t="s">
        <v>439</v>
      </c>
    </row>
    <row r="223" s="1" customFormat="1">
      <c r="B223" s="44"/>
      <c r="C223" s="72"/>
      <c r="D223" s="224" t="s">
        <v>145</v>
      </c>
      <c r="E223" s="72"/>
      <c r="F223" s="225" t="s">
        <v>440</v>
      </c>
      <c r="G223" s="72"/>
      <c r="H223" s="72"/>
      <c r="I223" s="183"/>
      <c r="J223" s="72"/>
      <c r="K223" s="72"/>
      <c r="L223" s="70"/>
      <c r="M223" s="226"/>
      <c r="N223" s="45"/>
      <c r="O223" s="45"/>
      <c r="P223" s="45"/>
      <c r="Q223" s="45"/>
      <c r="R223" s="45"/>
      <c r="S223" s="45"/>
      <c r="T223" s="93"/>
      <c r="AT223" s="22" t="s">
        <v>145</v>
      </c>
      <c r="AU223" s="22" t="s">
        <v>136</v>
      </c>
    </row>
    <row r="224" s="1" customFormat="1" ht="16.5" customHeight="1">
      <c r="B224" s="44"/>
      <c r="C224" s="212" t="s">
        <v>441</v>
      </c>
      <c r="D224" s="212" t="s">
        <v>138</v>
      </c>
      <c r="E224" s="213" t="s">
        <v>442</v>
      </c>
      <c r="F224" s="214" t="s">
        <v>443</v>
      </c>
      <c r="G224" s="215" t="s">
        <v>444</v>
      </c>
      <c r="H224" s="216">
        <v>10</v>
      </c>
      <c r="I224" s="217"/>
      <c r="J224" s="218">
        <f>ROUND(I224*H224,2)</f>
        <v>0</v>
      </c>
      <c r="K224" s="214" t="s">
        <v>181</v>
      </c>
      <c r="L224" s="70"/>
      <c r="M224" s="219" t="s">
        <v>21</v>
      </c>
      <c r="N224" s="220" t="s">
        <v>43</v>
      </c>
      <c r="O224" s="45"/>
      <c r="P224" s="221">
        <f>O224*H224</f>
        <v>0</v>
      </c>
      <c r="Q224" s="221">
        <v>0.00025000000000000001</v>
      </c>
      <c r="R224" s="221">
        <f>Q224*H224</f>
        <v>0.0025000000000000001</v>
      </c>
      <c r="S224" s="221">
        <v>0</v>
      </c>
      <c r="T224" s="222">
        <f>S224*H224</f>
        <v>0</v>
      </c>
      <c r="AR224" s="22" t="s">
        <v>240</v>
      </c>
      <c r="AT224" s="22" t="s">
        <v>138</v>
      </c>
      <c r="AU224" s="22" t="s">
        <v>136</v>
      </c>
      <c r="AY224" s="22" t="s">
        <v>135</v>
      </c>
      <c r="BE224" s="223">
        <f>IF(N224="základní",J224,0)</f>
        <v>0</v>
      </c>
      <c r="BF224" s="223">
        <f>IF(N224="snížená",J224,0)</f>
        <v>0</v>
      </c>
      <c r="BG224" s="223">
        <f>IF(N224="zákl. přenesená",J224,0)</f>
        <v>0</v>
      </c>
      <c r="BH224" s="223">
        <f>IF(N224="sníž. přenesená",J224,0)</f>
        <v>0</v>
      </c>
      <c r="BI224" s="223">
        <f>IF(N224="nulová",J224,0)</f>
        <v>0</v>
      </c>
      <c r="BJ224" s="22" t="s">
        <v>136</v>
      </c>
      <c r="BK224" s="223">
        <f>ROUND(I224*H224,2)</f>
        <v>0</v>
      </c>
      <c r="BL224" s="22" t="s">
        <v>240</v>
      </c>
      <c r="BM224" s="22" t="s">
        <v>445</v>
      </c>
    </row>
    <row r="225" s="1" customFormat="1">
      <c r="B225" s="44"/>
      <c r="C225" s="72"/>
      <c r="D225" s="224" t="s">
        <v>145</v>
      </c>
      <c r="E225" s="72"/>
      <c r="F225" s="225" t="s">
        <v>440</v>
      </c>
      <c r="G225" s="72"/>
      <c r="H225" s="72"/>
      <c r="I225" s="183"/>
      <c r="J225" s="72"/>
      <c r="K225" s="72"/>
      <c r="L225" s="70"/>
      <c r="M225" s="226"/>
      <c r="N225" s="45"/>
      <c r="O225" s="45"/>
      <c r="P225" s="45"/>
      <c r="Q225" s="45"/>
      <c r="R225" s="45"/>
      <c r="S225" s="45"/>
      <c r="T225" s="93"/>
      <c r="AT225" s="22" t="s">
        <v>145</v>
      </c>
      <c r="AU225" s="22" t="s">
        <v>136</v>
      </c>
    </row>
    <row r="226" s="1" customFormat="1" ht="25.5" customHeight="1">
      <c r="B226" s="44"/>
      <c r="C226" s="212" t="s">
        <v>446</v>
      </c>
      <c r="D226" s="212" t="s">
        <v>138</v>
      </c>
      <c r="E226" s="213" t="s">
        <v>447</v>
      </c>
      <c r="F226" s="214" t="s">
        <v>448</v>
      </c>
      <c r="G226" s="215" t="s">
        <v>156</v>
      </c>
      <c r="H226" s="216">
        <v>24</v>
      </c>
      <c r="I226" s="217"/>
      <c r="J226" s="218">
        <f>ROUND(I226*H226,2)</f>
        <v>0</v>
      </c>
      <c r="K226" s="214" t="s">
        <v>181</v>
      </c>
      <c r="L226" s="70"/>
      <c r="M226" s="219" t="s">
        <v>21</v>
      </c>
      <c r="N226" s="220" t="s">
        <v>43</v>
      </c>
      <c r="O226" s="45"/>
      <c r="P226" s="221">
        <f>O226*H226</f>
        <v>0</v>
      </c>
      <c r="Q226" s="221">
        <v>0.00021000000000000001</v>
      </c>
      <c r="R226" s="221">
        <f>Q226*H226</f>
        <v>0.0050400000000000002</v>
      </c>
      <c r="S226" s="221">
        <v>0</v>
      </c>
      <c r="T226" s="222">
        <f>S226*H226</f>
        <v>0</v>
      </c>
      <c r="AR226" s="22" t="s">
        <v>240</v>
      </c>
      <c r="AT226" s="22" t="s">
        <v>138</v>
      </c>
      <c r="AU226" s="22" t="s">
        <v>136</v>
      </c>
      <c r="AY226" s="22" t="s">
        <v>135</v>
      </c>
      <c r="BE226" s="223">
        <f>IF(N226="základní",J226,0)</f>
        <v>0</v>
      </c>
      <c r="BF226" s="223">
        <f>IF(N226="snížená",J226,0)</f>
        <v>0</v>
      </c>
      <c r="BG226" s="223">
        <f>IF(N226="zákl. přenesená",J226,0)</f>
        <v>0</v>
      </c>
      <c r="BH226" s="223">
        <f>IF(N226="sníž. přenesená",J226,0)</f>
        <v>0</v>
      </c>
      <c r="BI226" s="223">
        <f>IF(N226="nulová",J226,0)</f>
        <v>0</v>
      </c>
      <c r="BJ226" s="22" t="s">
        <v>136</v>
      </c>
      <c r="BK226" s="223">
        <f>ROUND(I226*H226,2)</f>
        <v>0</v>
      </c>
      <c r="BL226" s="22" t="s">
        <v>240</v>
      </c>
      <c r="BM226" s="22" t="s">
        <v>449</v>
      </c>
    </row>
    <row r="227" s="1" customFormat="1" ht="25.5" customHeight="1">
      <c r="B227" s="44"/>
      <c r="C227" s="212" t="s">
        <v>450</v>
      </c>
      <c r="D227" s="212" t="s">
        <v>138</v>
      </c>
      <c r="E227" s="213" t="s">
        <v>451</v>
      </c>
      <c r="F227" s="214" t="s">
        <v>452</v>
      </c>
      <c r="G227" s="215" t="s">
        <v>156</v>
      </c>
      <c r="H227" s="216">
        <v>3</v>
      </c>
      <c r="I227" s="217"/>
      <c r="J227" s="218">
        <f>ROUND(I227*H227,2)</f>
        <v>0</v>
      </c>
      <c r="K227" s="214" t="s">
        <v>181</v>
      </c>
      <c r="L227" s="70"/>
      <c r="M227" s="219" t="s">
        <v>21</v>
      </c>
      <c r="N227" s="220" t="s">
        <v>43</v>
      </c>
      <c r="O227" s="45"/>
      <c r="P227" s="221">
        <f>O227*H227</f>
        <v>0</v>
      </c>
      <c r="Q227" s="221">
        <v>0.00050000000000000001</v>
      </c>
      <c r="R227" s="221">
        <f>Q227*H227</f>
        <v>0.0015</v>
      </c>
      <c r="S227" s="221">
        <v>0</v>
      </c>
      <c r="T227" s="222">
        <f>S227*H227</f>
        <v>0</v>
      </c>
      <c r="AR227" s="22" t="s">
        <v>240</v>
      </c>
      <c r="AT227" s="22" t="s">
        <v>138</v>
      </c>
      <c r="AU227" s="22" t="s">
        <v>136</v>
      </c>
      <c r="AY227" s="22" t="s">
        <v>135</v>
      </c>
      <c r="BE227" s="223">
        <f>IF(N227="základní",J227,0)</f>
        <v>0</v>
      </c>
      <c r="BF227" s="223">
        <f>IF(N227="snížená",J227,0)</f>
        <v>0</v>
      </c>
      <c r="BG227" s="223">
        <f>IF(N227="zákl. přenesená",J227,0)</f>
        <v>0</v>
      </c>
      <c r="BH227" s="223">
        <f>IF(N227="sníž. přenesená",J227,0)</f>
        <v>0</v>
      </c>
      <c r="BI227" s="223">
        <f>IF(N227="nulová",J227,0)</f>
        <v>0</v>
      </c>
      <c r="BJ227" s="22" t="s">
        <v>136</v>
      </c>
      <c r="BK227" s="223">
        <f>ROUND(I227*H227,2)</f>
        <v>0</v>
      </c>
      <c r="BL227" s="22" t="s">
        <v>240</v>
      </c>
      <c r="BM227" s="22" t="s">
        <v>453</v>
      </c>
    </row>
    <row r="228" s="1" customFormat="1" ht="25.5" customHeight="1">
      <c r="B228" s="44"/>
      <c r="C228" s="212" t="s">
        <v>454</v>
      </c>
      <c r="D228" s="212" t="s">
        <v>138</v>
      </c>
      <c r="E228" s="213" t="s">
        <v>455</v>
      </c>
      <c r="F228" s="214" t="s">
        <v>456</v>
      </c>
      <c r="G228" s="215" t="s">
        <v>156</v>
      </c>
      <c r="H228" s="216">
        <v>4</v>
      </c>
      <c r="I228" s="217"/>
      <c r="J228" s="218">
        <f>ROUND(I228*H228,2)</f>
        <v>0</v>
      </c>
      <c r="K228" s="214" t="s">
        <v>181</v>
      </c>
      <c r="L228" s="70"/>
      <c r="M228" s="219" t="s">
        <v>21</v>
      </c>
      <c r="N228" s="220" t="s">
        <v>43</v>
      </c>
      <c r="O228" s="45"/>
      <c r="P228" s="221">
        <f>O228*H228</f>
        <v>0</v>
      </c>
      <c r="Q228" s="221">
        <v>0.00056999999999999998</v>
      </c>
      <c r="R228" s="221">
        <f>Q228*H228</f>
        <v>0.0022799999999999999</v>
      </c>
      <c r="S228" s="221">
        <v>0</v>
      </c>
      <c r="T228" s="222">
        <f>S228*H228</f>
        <v>0</v>
      </c>
      <c r="AR228" s="22" t="s">
        <v>240</v>
      </c>
      <c r="AT228" s="22" t="s">
        <v>138</v>
      </c>
      <c r="AU228" s="22" t="s">
        <v>136</v>
      </c>
      <c r="AY228" s="22" t="s">
        <v>135</v>
      </c>
      <c r="BE228" s="223">
        <f>IF(N228="základní",J228,0)</f>
        <v>0</v>
      </c>
      <c r="BF228" s="223">
        <f>IF(N228="snížená",J228,0)</f>
        <v>0</v>
      </c>
      <c r="BG228" s="223">
        <f>IF(N228="zákl. přenesená",J228,0)</f>
        <v>0</v>
      </c>
      <c r="BH228" s="223">
        <f>IF(N228="sníž. přenesená",J228,0)</f>
        <v>0</v>
      </c>
      <c r="BI228" s="223">
        <f>IF(N228="nulová",J228,0)</f>
        <v>0</v>
      </c>
      <c r="BJ228" s="22" t="s">
        <v>136</v>
      </c>
      <c r="BK228" s="223">
        <f>ROUND(I228*H228,2)</f>
        <v>0</v>
      </c>
      <c r="BL228" s="22" t="s">
        <v>240</v>
      </c>
      <c r="BM228" s="22" t="s">
        <v>457</v>
      </c>
    </row>
    <row r="229" s="1" customFormat="1" ht="25.5" customHeight="1">
      <c r="B229" s="44"/>
      <c r="C229" s="212" t="s">
        <v>458</v>
      </c>
      <c r="D229" s="212" t="s">
        <v>138</v>
      </c>
      <c r="E229" s="213" t="s">
        <v>459</v>
      </c>
      <c r="F229" s="214" t="s">
        <v>460</v>
      </c>
      <c r="G229" s="215" t="s">
        <v>156</v>
      </c>
      <c r="H229" s="216">
        <v>1</v>
      </c>
      <c r="I229" s="217"/>
      <c r="J229" s="218">
        <f>ROUND(I229*H229,2)</f>
        <v>0</v>
      </c>
      <c r="K229" s="214" t="s">
        <v>181</v>
      </c>
      <c r="L229" s="70"/>
      <c r="M229" s="219" t="s">
        <v>21</v>
      </c>
      <c r="N229" s="220" t="s">
        <v>43</v>
      </c>
      <c r="O229" s="45"/>
      <c r="P229" s="221">
        <f>O229*H229</f>
        <v>0</v>
      </c>
      <c r="Q229" s="221">
        <v>0.0011999999999999999</v>
      </c>
      <c r="R229" s="221">
        <f>Q229*H229</f>
        <v>0.0011999999999999999</v>
      </c>
      <c r="S229" s="221">
        <v>0</v>
      </c>
      <c r="T229" s="222">
        <f>S229*H229</f>
        <v>0</v>
      </c>
      <c r="AR229" s="22" t="s">
        <v>240</v>
      </c>
      <c r="AT229" s="22" t="s">
        <v>138</v>
      </c>
      <c r="AU229" s="22" t="s">
        <v>136</v>
      </c>
      <c r="AY229" s="22" t="s">
        <v>135</v>
      </c>
      <c r="BE229" s="223">
        <f>IF(N229="základní",J229,0)</f>
        <v>0</v>
      </c>
      <c r="BF229" s="223">
        <f>IF(N229="snížená",J229,0)</f>
        <v>0</v>
      </c>
      <c r="BG229" s="223">
        <f>IF(N229="zákl. přenesená",J229,0)</f>
        <v>0</v>
      </c>
      <c r="BH229" s="223">
        <f>IF(N229="sníž. přenesená",J229,0)</f>
        <v>0</v>
      </c>
      <c r="BI229" s="223">
        <f>IF(N229="nulová",J229,0)</f>
        <v>0</v>
      </c>
      <c r="BJ229" s="22" t="s">
        <v>136</v>
      </c>
      <c r="BK229" s="223">
        <f>ROUND(I229*H229,2)</f>
        <v>0</v>
      </c>
      <c r="BL229" s="22" t="s">
        <v>240</v>
      </c>
      <c r="BM229" s="22" t="s">
        <v>461</v>
      </c>
    </row>
    <row r="230" s="1" customFormat="1" ht="25.5" customHeight="1">
      <c r="B230" s="44"/>
      <c r="C230" s="212" t="s">
        <v>462</v>
      </c>
      <c r="D230" s="212" t="s">
        <v>138</v>
      </c>
      <c r="E230" s="213" t="s">
        <v>463</v>
      </c>
      <c r="F230" s="214" t="s">
        <v>464</v>
      </c>
      <c r="G230" s="215" t="s">
        <v>156</v>
      </c>
      <c r="H230" s="216">
        <v>1</v>
      </c>
      <c r="I230" s="217"/>
      <c r="J230" s="218">
        <f>ROUND(I230*H230,2)</f>
        <v>0</v>
      </c>
      <c r="K230" s="214" t="s">
        <v>181</v>
      </c>
      <c r="L230" s="70"/>
      <c r="M230" s="219" t="s">
        <v>21</v>
      </c>
      <c r="N230" s="220" t="s">
        <v>43</v>
      </c>
      <c r="O230" s="45"/>
      <c r="P230" s="221">
        <f>O230*H230</f>
        <v>0</v>
      </c>
      <c r="Q230" s="221">
        <v>2.0000000000000002E-05</v>
      </c>
      <c r="R230" s="221">
        <f>Q230*H230</f>
        <v>2.0000000000000002E-05</v>
      </c>
      <c r="S230" s="221">
        <v>0</v>
      </c>
      <c r="T230" s="222">
        <f>S230*H230</f>
        <v>0</v>
      </c>
      <c r="AR230" s="22" t="s">
        <v>240</v>
      </c>
      <c r="AT230" s="22" t="s">
        <v>138</v>
      </c>
      <c r="AU230" s="22" t="s">
        <v>136</v>
      </c>
      <c r="AY230" s="22" t="s">
        <v>135</v>
      </c>
      <c r="BE230" s="223">
        <f>IF(N230="základní",J230,0)</f>
        <v>0</v>
      </c>
      <c r="BF230" s="223">
        <f>IF(N230="snížená",J230,0)</f>
        <v>0</v>
      </c>
      <c r="BG230" s="223">
        <f>IF(N230="zákl. přenesená",J230,0)</f>
        <v>0</v>
      </c>
      <c r="BH230" s="223">
        <f>IF(N230="sníž. přenesená",J230,0)</f>
        <v>0</v>
      </c>
      <c r="BI230" s="223">
        <f>IF(N230="nulová",J230,0)</f>
        <v>0</v>
      </c>
      <c r="BJ230" s="22" t="s">
        <v>136</v>
      </c>
      <c r="BK230" s="223">
        <f>ROUND(I230*H230,2)</f>
        <v>0</v>
      </c>
      <c r="BL230" s="22" t="s">
        <v>240</v>
      </c>
      <c r="BM230" s="22" t="s">
        <v>465</v>
      </c>
    </row>
    <row r="231" s="1" customFormat="1" ht="16.5" customHeight="1">
      <c r="B231" s="44"/>
      <c r="C231" s="227" t="s">
        <v>466</v>
      </c>
      <c r="D231" s="227" t="s">
        <v>153</v>
      </c>
      <c r="E231" s="228" t="s">
        <v>467</v>
      </c>
      <c r="F231" s="229" t="s">
        <v>468</v>
      </c>
      <c r="G231" s="230" t="s">
        <v>156</v>
      </c>
      <c r="H231" s="231">
        <v>1</v>
      </c>
      <c r="I231" s="232"/>
      <c r="J231" s="233">
        <f>ROUND(I231*H231,2)</f>
        <v>0</v>
      </c>
      <c r="K231" s="229" t="s">
        <v>21</v>
      </c>
      <c r="L231" s="234"/>
      <c r="M231" s="235" t="s">
        <v>21</v>
      </c>
      <c r="N231" s="236" t="s">
        <v>43</v>
      </c>
      <c r="O231" s="45"/>
      <c r="P231" s="221">
        <f>O231*H231</f>
        <v>0</v>
      </c>
      <c r="Q231" s="221">
        <v>0.00052999999999999998</v>
      </c>
      <c r="R231" s="221">
        <f>Q231*H231</f>
        <v>0.00052999999999999998</v>
      </c>
      <c r="S231" s="221">
        <v>0</v>
      </c>
      <c r="T231" s="222">
        <f>S231*H231</f>
        <v>0</v>
      </c>
      <c r="AR231" s="22" t="s">
        <v>248</v>
      </c>
      <c r="AT231" s="22" t="s">
        <v>153</v>
      </c>
      <c r="AU231" s="22" t="s">
        <v>136</v>
      </c>
      <c r="AY231" s="22" t="s">
        <v>135</v>
      </c>
      <c r="BE231" s="223">
        <f>IF(N231="základní",J231,0)</f>
        <v>0</v>
      </c>
      <c r="BF231" s="223">
        <f>IF(N231="snížená",J231,0)</f>
        <v>0</v>
      </c>
      <c r="BG231" s="223">
        <f>IF(N231="zákl. přenesená",J231,0)</f>
        <v>0</v>
      </c>
      <c r="BH231" s="223">
        <f>IF(N231="sníž. přenesená",J231,0)</f>
        <v>0</v>
      </c>
      <c r="BI231" s="223">
        <f>IF(N231="nulová",J231,0)</f>
        <v>0</v>
      </c>
      <c r="BJ231" s="22" t="s">
        <v>136</v>
      </c>
      <c r="BK231" s="223">
        <f>ROUND(I231*H231,2)</f>
        <v>0</v>
      </c>
      <c r="BL231" s="22" t="s">
        <v>240</v>
      </c>
      <c r="BM231" s="22" t="s">
        <v>469</v>
      </c>
    </row>
    <row r="232" s="1" customFormat="1" ht="25.5" customHeight="1">
      <c r="B232" s="44"/>
      <c r="C232" s="212" t="s">
        <v>470</v>
      </c>
      <c r="D232" s="212" t="s">
        <v>138</v>
      </c>
      <c r="E232" s="213" t="s">
        <v>471</v>
      </c>
      <c r="F232" s="214" t="s">
        <v>472</v>
      </c>
      <c r="G232" s="215" t="s">
        <v>156</v>
      </c>
      <c r="H232" s="216">
        <v>11</v>
      </c>
      <c r="I232" s="217"/>
      <c r="J232" s="218">
        <f>ROUND(I232*H232,2)</f>
        <v>0</v>
      </c>
      <c r="K232" s="214" t="s">
        <v>181</v>
      </c>
      <c r="L232" s="70"/>
      <c r="M232" s="219" t="s">
        <v>21</v>
      </c>
      <c r="N232" s="220" t="s">
        <v>43</v>
      </c>
      <c r="O232" s="45"/>
      <c r="P232" s="221">
        <f>O232*H232</f>
        <v>0</v>
      </c>
      <c r="Q232" s="221">
        <v>0.0033800000000000002</v>
      </c>
      <c r="R232" s="221">
        <f>Q232*H232</f>
        <v>0.037180000000000005</v>
      </c>
      <c r="S232" s="221">
        <v>0</v>
      </c>
      <c r="T232" s="222">
        <f>S232*H232</f>
        <v>0</v>
      </c>
      <c r="AR232" s="22" t="s">
        <v>240</v>
      </c>
      <c r="AT232" s="22" t="s">
        <v>138</v>
      </c>
      <c r="AU232" s="22" t="s">
        <v>136</v>
      </c>
      <c r="AY232" s="22" t="s">
        <v>135</v>
      </c>
      <c r="BE232" s="223">
        <f>IF(N232="základní",J232,0)</f>
        <v>0</v>
      </c>
      <c r="BF232" s="223">
        <f>IF(N232="snížená",J232,0)</f>
        <v>0</v>
      </c>
      <c r="BG232" s="223">
        <f>IF(N232="zákl. přenesená",J232,0)</f>
        <v>0</v>
      </c>
      <c r="BH232" s="223">
        <f>IF(N232="sníž. přenesená",J232,0)</f>
        <v>0</v>
      </c>
      <c r="BI232" s="223">
        <f>IF(N232="nulová",J232,0)</f>
        <v>0</v>
      </c>
      <c r="BJ232" s="22" t="s">
        <v>136</v>
      </c>
      <c r="BK232" s="223">
        <f>ROUND(I232*H232,2)</f>
        <v>0</v>
      </c>
      <c r="BL232" s="22" t="s">
        <v>240</v>
      </c>
      <c r="BM232" s="22" t="s">
        <v>473</v>
      </c>
    </row>
    <row r="233" s="1" customFormat="1">
      <c r="B233" s="44"/>
      <c r="C233" s="72"/>
      <c r="D233" s="224" t="s">
        <v>145</v>
      </c>
      <c r="E233" s="72"/>
      <c r="F233" s="225" t="s">
        <v>474</v>
      </c>
      <c r="G233" s="72"/>
      <c r="H233" s="72"/>
      <c r="I233" s="183"/>
      <c r="J233" s="72"/>
      <c r="K233" s="72"/>
      <c r="L233" s="70"/>
      <c r="M233" s="226"/>
      <c r="N233" s="45"/>
      <c r="O233" s="45"/>
      <c r="P233" s="45"/>
      <c r="Q233" s="45"/>
      <c r="R233" s="45"/>
      <c r="S233" s="45"/>
      <c r="T233" s="93"/>
      <c r="AT233" s="22" t="s">
        <v>145</v>
      </c>
      <c r="AU233" s="22" t="s">
        <v>136</v>
      </c>
    </row>
    <row r="234" s="1" customFormat="1" ht="25.5" customHeight="1">
      <c r="B234" s="44"/>
      <c r="C234" s="212" t="s">
        <v>475</v>
      </c>
      <c r="D234" s="212" t="s">
        <v>138</v>
      </c>
      <c r="E234" s="213" t="s">
        <v>476</v>
      </c>
      <c r="F234" s="214" t="s">
        <v>477</v>
      </c>
      <c r="G234" s="215" t="s">
        <v>156</v>
      </c>
      <c r="H234" s="216">
        <v>11</v>
      </c>
      <c r="I234" s="217"/>
      <c r="J234" s="218">
        <f>ROUND(I234*H234,2)</f>
        <v>0</v>
      </c>
      <c r="K234" s="214" t="s">
        <v>181</v>
      </c>
      <c r="L234" s="70"/>
      <c r="M234" s="219" t="s">
        <v>21</v>
      </c>
      <c r="N234" s="220" t="s">
        <v>43</v>
      </c>
      <c r="O234" s="45"/>
      <c r="P234" s="221">
        <f>O234*H234</f>
        <v>0</v>
      </c>
      <c r="Q234" s="221">
        <v>0.0032699999999999999</v>
      </c>
      <c r="R234" s="221">
        <f>Q234*H234</f>
        <v>0.035970000000000002</v>
      </c>
      <c r="S234" s="221">
        <v>0</v>
      </c>
      <c r="T234" s="222">
        <f>S234*H234</f>
        <v>0</v>
      </c>
      <c r="AR234" s="22" t="s">
        <v>240</v>
      </c>
      <c r="AT234" s="22" t="s">
        <v>138</v>
      </c>
      <c r="AU234" s="22" t="s">
        <v>136</v>
      </c>
      <c r="AY234" s="22" t="s">
        <v>135</v>
      </c>
      <c r="BE234" s="223">
        <f>IF(N234="základní",J234,0)</f>
        <v>0</v>
      </c>
      <c r="BF234" s="223">
        <f>IF(N234="snížená",J234,0)</f>
        <v>0</v>
      </c>
      <c r="BG234" s="223">
        <f>IF(N234="zákl. přenesená",J234,0)</f>
        <v>0</v>
      </c>
      <c r="BH234" s="223">
        <f>IF(N234="sníž. přenesená",J234,0)</f>
        <v>0</v>
      </c>
      <c r="BI234" s="223">
        <f>IF(N234="nulová",J234,0)</f>
        <v>0</v>
      </c>
      <c r="BJ234" s="22" t="s">
        <v>136</v>
      </c>
      <c r="BK234" s="223">
        <f>ROUND(I234*H234,2)</f>
        <v>0</v>
      </c>
      <c r="BL234" s="22" t="s">
        <v>240</v>
      </c>
      <c r="BM234" s="22" t="s">
        <v>478</v>
      </c>
    </row>
    <row r="235" s="1" customFormat="1">
      <c r="B235" s="44"/>
      <c r="C235" s="72"/>
      <c r="D235" s="224" t="s">
        <v>145</v>
      </c>
      <c r="E235" s="72"/>
      <c r="F235" s="225" t="s">
        <v>474</v>
      </c>
      <c r="G235" s="72"/>
      <c r="H235" s="72"/>
      <c r="I235" s="183"/>
      <c r="J235" s="72"/>
      <c r="K235" s="72"/>
      <c r="L235" s="70"/>
      <c r="M235" s="226"/>
      <c r="N235" s="45"/>
      <c r="O235" s="45"/>
      <c r="P235" s="45"/>
      <c r="Q235" s="45"/>
      <c r="R235" s="45"/>
      <c r="S235" s="45"/>
      <c r="T235" s="93"/>
      <c r="AT235" s="22" t="s">
        <v>145</v>
      </c>
      <c r="AU235" s="22" t="s">
        <v>136</v>
      </c>
    </row>
    <row r="236" s="1" customFormat="1" ht="25.5" customHeight="1">
      <c r="B236" s="44"/>
      <c r="C236" s="212" t="s">
        <v>479</v>
      </c>
      <c r="D236" s="212" t="s">
        <v>138</v>
      </c>
      <c r="E236" s="213" t="s">
        <v>480</v>
      </c>
      <c r="F236" s="214" t="s">
        <v>481</v>
      </c>
      <c r="G236" s="215" t="s">
        <v>197</v>
      </c>
      <c r="H236" s="216">
        <v>455</v>
      </c>
      <c r="I236" s="217"/>
      <c r="J236" s="218">
        <f>ROUND(I236*H236,2)</f>
        <v>0</v>
      </c>
      <c r="K236" s="214" t="s">
        <v>181</v>
      </c>
      <c r="L236" s="70"/>
      <c r="M236" s="219" t="s">
        <v>21</v>
      </c>
      <c r="N236" s="220" t="s">
        <v>43</v>
      </c>
      <c r="O236" s="45"/>
      <c r="P236" s="221">
        <f>O236*H236</f>
        <v>0</v>
      </c>
      <c r="Q236" s="221">
        <v>0.00019000000000000001</v>
      </c>
      <c r="R236" s="221">
        <f>Q236*H236</f>
        <v>0.086449999999999999</v>
      </c>
      <c r="S236" s="221">
        <v>0</v>
      </c>
      <c r="T236" s="222">
        <f>S236*H236</f>
        <v>0</v>
      </c>
      <c r="AR236" s="22" t="s">
        <v>240</v>
      </c>
      <c r="AT236" s="22" t="s">
        <v>138</v>
      </c>
      <c r="AU236" s="22" t="s">
        <v>136</v>
      </c>
      <c r="AY236" s="22" t="s">
        <v>135</v>
      </c>
      <c r="BE236" s="223">
        <f>IF(N236="základní",J236,0)</f>
        <v>0</v>
      </c>
      <c r="BF236" s="223">
        <f>IF(N236="snížená",J236,0)</f>
        <v>0</v>
      </c>
      <c r="BG236" s="223">
        <f>IF(N236="zákl. přenesená",J236,0)</f>
        <v>0</v>
      </c>
      <c r="BH236" s="223">
        <f>IF(N236="sníž. přenesená",J236,0)</f>
        <v>0</v>
      </c>
      <c r="BI236" s="223">
        <f>IF(N236="nulová",J236,0)</f>
        <v>0</v>
      </c>
      <c r="BJ236" s="22" t="s">
        <v>136</v>
      </c>
      <c r="BK236" s="223">
        <f>ROUND(I236*H236,2)</f>
        <v>0</v>
      </c>
      <c r="BL236" s="22" t="s">
        <v>240</v>
      </c>
      <c r="BM236" s="22" t="s">
        <v>482</v>
      </c>
    </row>
    <row r="237" s="1" customFormat="1">
      <c r="B237" s="44"/>
      <c r="C237" s="72"/>
      <c r="D237" s="224" t="s">
        <v>145</v>
      </c>
      <c r="E237" s="72"/>
      <c r="F237" s="225" t="s">
        <v>483</v>
      </c>
      <c r="G237" s="72"/>
      <c r="H237" s="72"/>
      <c r="I237" s="183"/>
      <c r="J237" s="72"/>
      <c r="K237" s="72"/>
      <c r="L237" s="70"/>
      <c r="M237" s="226"/>
      <c r="N237" s="45"/>
      <c r="O237" s="45"/>
      <c r="P237" s="45"/>
      <c r="Q237" s="45"/>
      <c r="R237" s="45"/>
      <c r="S237" s="45"/>
      <c r="T237" s="93"/>
      <c r="AT237" s="22" t="s">
        <v>145</v>
      </c>
      <c r="AU237" s="22" t="s">
        <v>136</v>
      </c>
    </row>
    <row r="238" s="1" customFormat="1" ht="25.5" customHeight="1">
      <c r="B238" s="44"/>
      <c r="C238" s="212" t="s">
        <v>484</v>
      </c>
      <c r="D238" s="212" t="s">
        <v>138</v>
      </c>
      <c r="E238" s="213" t="s">
        <v>485</v>
      </c>
      <c r="F238" s="214" t="s">
        <v>486</v>
      </c>
      <c r="G238" s="215" t="s">
        <v>197</v>
      </c>
      <c r="H238" s="216">
        <v>455</v>
      </c>
      <c r="I238" s="217"/>
      <c r="J238" s="218">
        <f>ROUND(I238*H238,2)</f>
        <v>0</v>
      </c>
      <c r="K238" s="214" t="s">
        <v>181</v>
      </c>
      <c r="L238" s="70"/>
      <c r="M238" s="219" t="s">
        <v>21</v>
      </c>
      <c r="N238" s="220" t="s">
        <v>43</v>
      </c>
      <c r="O238" s="45"/>
      <c r="P238" s="221">
        <f>O238*H238</f>
        <v>0</v>
      </c>
      <c r="Q238" s="221">
        <v>1.0000000000000001E-05</v>
      </c>
      <c r="R238" s="221">
        <f>Q238*H238</f>
        <v>0.0045500000000000002</v>
      </c>
      <c r="S238" s="221">
        <v>0</v>
      </c>
      <c r="T238" s="222">
        <f>S238*H238</f>
        <v>0</v>
      </c>
      <c r="AR238" s="22" t="s">
        <v>240</v>
      </c>
      <c r="AT238" s="22" t="s">
        <v>138</v>
      </c>
      <c r="AU238" s="22" t="s">
        <v>136</v>
      </c>
      <c r="AY238" s="22" t="s">
        <v>135</v>
      </c>
      <c r="BE238" s="223">
        <f>IF(N238="základní",J238,0)</f>
        <v>0</v>
      </c>
      <c r="BF238" s="223">
        <f>IF(N238="snížená",J238,0)</f>
        <v>0</v>
      </c>
      <c r="BG238" s="223">
        <f>IF(N238="zákl. přenesená",J238,0)</f>
        <v>0</v>
      </c>
      <c r="BH238" s="223">
        <f>IF(N238="sníž. přenesená",J238,0)</f>
        <v>0</v>
      </c>
      <c r="BI238" s="223">
        <f>IF(N238="nulová",J238,0)</f>
        <v>0</v>
      </c>
      <c r="BJ238" s="22" t="s">
        <v>136</v>
      </c>
      <c r="BK238" s="223">
        <f>ROUND(I238*H238,2)</f>
        <v>0</v>
      </c>
      <c r="BL238" s="22" t="s">
        <v>240</v>
      </c>
      <c r="BM238" s="22" t="s">
        <v>487</v>
      </c>
    </row>
    <row r="239" s="1" customFormat="1">
      <c r="B239" s="44"/>
      <c r="C239" s="72"/>
      <c r="D239" s="224" t="s">
        <v>145</v>
      </c>
      <c r="E239" s="72"/>
      <c r="F239" s="225" t="s">
        <v>483</v>
      </c>
      <c r="G239" s="72"/>
      <c r="H239" s="72"/>
      <c r="I239" s="183"/>
      <c r="J239" s="72"/>
      <c r="K239" s="72"/>
      <c r="L239" s="70"/>
      <c r="M239" s="226"/>
      <c r="N239" s="45"/>
      <c r="O239" s="45"/>
      <c r="P239" s="45"/>
      <c r="Q239" s="45"/>
      <c r="R239" s="45"/>
      <c r="S239" s="45"/>
      <c r="T239" s="93"/>
      <c r="AT239" s="22" t="s">
        <v>145</v>
      </c>
      <c r="AU239" s="22" t="s">
        <v>136</v>
      </c>
    </row>
    <row r="240" s="1" customFormat="1" ht="38.25" customHeight="1">
      <c r="B240" s="44"/>
      <c r="C240" s="212" t="s">
        <v>488</v>
      </c>
      <c r="D240" s="212" t="s">
        <v>138</v>
      </c>
      <c r="E240" s="213" t="s">
        <v>489</v>
      </c>
      <c r="F240" s="214" t="s">
        <v>490</v>
      </c>
      <c r="G240" s="215" t="s">
        <v>162</v>
      </c>
      <c r="H240" s="216">
        <v>0.71799999999999997</v>
      </c>
      <c r="I240" s="217"/>
      <c r="J240" s="218">
        <f>ROUND(I240*H240,2)</f>
        <v>0</v>
      </c>
      <c r="K240" s="214" t="s">
        <v>181</v>
      </c>
      <c r="L240" s="70"/>
      <c r="M240" s="219" t="s">
        <v>21</v>
      </c>
      <c r="N240" s="220" t="s">
        <v>43</v>
      </c>
      <c r="O240" s="45"/>
      <c r="P240" s="221">
        <f>O240*H240</f>
        <v>0</v>
      </c>
      <c r="Q240" s="221">
        <v>0</v>
      </c>
      <c r="R240" s="221">
        <f>Q240*H240</f>
        <v>0</v>
      </c>
      <c r="S240" s="221">
        <v>0</v>
      </c>
      <c r="T240" s="222">
        <f>S240*H240</f>
        <v>0</v>
      </c>
      <c r="AR240" s="22" t="s">
        <v>240</v>
      </c>
      <c r="AT240" s="22" t="s">
        <v>138</v>
      </c>
      <c r="AU240" s="22" t="s">
        <v>136</v>
      </c>
      <c r="AY240" s="22" t="s">
        <v>135</v>
      </c>
      <c r="BE240" s="223">
        <f>IF(N240="základní",J240,0)</f>
        <v>0</v>
      </c>
      <c r="BF240" s="223">
        <f>IF(N240="snížená",J240,0)</f>
        <v>0</v>
      </c>
      <c r="BG240" s="223">
        <f>IF(N240="zákl. přenesená",J240,0)</f>
        <v>0</v>
      </c>
      <c r="BH240" s="223">
        <f>IF(N240="sníž. přenesená",J240,0)</f>
        <v>0</v>
      </c>
      <c r="BI240" s="223">
        <f>IF(N240="nulová",J240,0)</f>
        <v>0</v>
      </c>
      <c r="BJ240" s="22" t="s">
        <v>136</v>
      </c>
      <c r="BK240" s="223">
        <f>ROUND(I240*H240,2)</f>
        <v>0</v>
      </c>
      <c r="BL240" s="22" t="s">
        <v>240</v>
      </c>
      <c r="BM240" s="22" t="s">
        <v>491</v>
      </c>
    </row>
    <row r="241" s="1" customFormat="1">
      <c r="B241" s="44"/>
      <c r="C241" s="72"/>
      <c r="D241" s="224" t="s">
        <v>145</v>
      </c>
      <c r="E241" s="72"/>
      <c r="F241" s="225" t="s">
        <v>492</v>
      </c>
      <c r="G241" s="72"/>
      <c r="H241" s="72"/>
      <c r="I241" s="183"/>
      <c r="J241" s="72"/>
      <c r="K241" s="72"/>
      <c r="L241" s="70"/>
      <c r="M241" s="226"/>
      <c r="N241" s="45"/>
      <c r="O241" s="45"/>
      <c r="P241" s="45"/>
      <c r="Q241" s="45"/>
      <c r="R241" s="45"/>
      <c r="S241" s="45"/>
      <c r="T241" s="93"/>
      <c r="AT241" s="22" t="s">
        <v>145</v>
      </c>
      <c r="AU241" s="22" t="s">
        <v>136</v>
      </c>
    </row>
    <row r="242" s="10" customFormat="1" ht="29.88" customHeight="1">
      <c r="B242" s="196"/>
      <c r="C242" s="197"/>
      <c r="D242" s="198" t="s">
        <v>70</v>
      </c>
      <c r="E242" s="210" t="s">
        <v>493</v>
      </c>
      <c r="F242" s="210" t="s">
        <v>494</v>
      </c>
      <c r="G242" s="197"/>
      <c r="H242" s="197"/>
      <c r="I242" s="200"/>
      <c r="J242" s="211">
        <f>BK242</f>
        <v>0</v>
      </c>
      <c r="K242" s="197"/>
      <c r="L242" s="202"/>
      <c r="M242" s="203"/>
      <c r="N242" s="204"/>
      <c r="O242" s="204"/>
      <c r="P242" s="205">
        <f>SUM(P243:P266)</f>
        <v>0</v>
      </c>
      <c r="Q242" s="204"/>
      <c r="R242" s="205">
        <f>SUM(R243:R266)</f>
        <v>0.44636000000000003</v>
      </c>
      <c r="S242" s="204"/>
      <c r="T242" s="206">
        <f>SUM(T243:T266)</f>
        <v>0.53120000000000001</v>
      </c>
      <c r="AR242" s="207" t="s">
        <v>136</v>
      </c>
      <c r="AT242" s="208" t="s">
        <v>70</v>
      </c>
      <c r="AU242" s="208" t="s">
        <v>76</v>
      </c>
      <c r="AY242" s="207" t="s">
        <v>135</v>
      </c>
      <c r="BK242" s="209">
        <f>SUM(BK243:BK266)</f>
        <v>0</v>
      </c>
    </row>
    <row r="243" s="1" customFormat="1" ht="25.5" customHeight="1">
      <c r="B243" s="44"/>
      <c r="C243" s="212" t="s">
        <v>495</v>
      </c>
      <c r="D243" s="212" t="s">
        <v>138</v>
      </c>
      <c r="E243" s="213" t="s">
        <v>496</v>
      </c>
      <c r="F243" s="214" t="s">
        <v>497</v>
      </c>
      <c r="G243" s="215" t="s">
        <v>197</v>
      </c>
      <c r="H243" s="216">
        <v>25</v>
      </c>
      <c r="I243" s="217"/>
      <c r="J243" s="218">
        <f>ROUND(I243*H243,2)</f>
        <v>0</v>
      </c>
      <c r="K243" s="214" t="s">
        <v>181</v>
      </c>
      <c r="L243" s="70"/>
      <c r="M243" s="219" t="s">
        <v>21</v>
      </c>
      <c r="N243" s="220" t="s">
        <v>43</v>
      </c>
      <c r="O243" s="45"/>
      <c r="P243" s="221">
        <f>O243*H243</f>
        <v>0</v>
      </c>
      <c r="Q243" s="221">
        <v>0.00147</v>
      </c>
      <c r="R243" s="221">
        <f>Q243*H243</f>
        <v>0.036749999999999998</v>
      </c>
      <c r="S243" s="221">
        <v>0</v>
      </c>
      <c r="T243" s="222">
        <f>S243*H243</f>
        <v>0</v>
      </c>
      <c r="AR243" s="22" t="s">
        <v>240</v>
      </c>
      <c r="AT243" s="22" t="s">
        <v>138</v>
      </c>
      <c r="AU243" s="22" t="s">
        <v>136</v>
      </c>
      <c r="AY243" s="22" t="s">
        <v>135</v>
      </c>
      <c r="BE243" s="223">
        <f>IF(N243="základní",J243,0)</f>
        <v>0</v>
      </c>
      <c r="BF243" s="223">
        <f>IF(N243="snížená",J243,0)</f>
        <v>0</v>
      </c>
      <c r="BG243" s="223">
        <f>IF(N243="zákl. přenesená",J243,0)</f>
        <v>0</v>
      </c>
      <c r="BH243" s="223">
        <f>IF(N243="sníž. přenesená",J243,0)</f>
        <v>0</v>
      </c>
      <c r="BI243" s="223">
        <f>IF(N243="nulová",J243,0)</f>
        <v>0</v>
      </c>
      <c r="BJ243" s="22" t="s">
        <v>136</v>
      </c>
      <c r="BK243" s="223">
        <f>ROUND(I243*H243,2)</f>
        <v>0</v>
      </c>
      <c r="BL243" s="22" t="s">
        <v>240</v>
      </c>
      <c r="BM243" s="22" t="s">
        <v>498</v>
      </c>
    </row>
    <row r="244" s="1" customFormat="1" ht="25.5" customHeight="1">
      <c r="B244" s="44"/>
      <c r="C244" s="212" t="s">
        <v>499</v>
      </c>
      <c r="D244" s="212" t="s">
        <v>138</v>
      </c>
      <c r="E244" s="213" t="s">
        <v>500</v>
      </c>
      <c r="F244" s="214" t="s">
        <v>501</v>
      </c>
      <c r="G244" s="215" t="s">
        <v>197</v>
      </c>
      <c r="H244" s="216">
        <v>108</v>
      </c>
      <c r="I244" s="217"/>
      <c r="J244" s="218">
        <f>ROUND(I244*H244,2)</f>
        <v>0</v>
      </c>
      <c r="K244" s="214" t="s">
        <v>181</v>
      </c>
      <c r="L244" s="70"/>
      <c r="M244" s="219" t="s">
        <v>21</v>
      </c>
      <c r="N244" s="220" t="s">
        <v>43</v>
      </c>
      <c r="O244" s="45"/>
      <c r="P244" s="221">
        <f>O244*H244</f>
        <v>0</v>
      </c>
      <c r="Q244" s="221">
        <v>0.0018500000000000001</v>
      </c>
      <c r="R244" s="221">
        <f>Q244*H244</f>
        <v>0.19980000000000001</v>
      </c>
      <c r="S244" s="221">
        <v>0</v>
      </c>
      <c r="T244" s="222">
        <f>S244*H244</f>
        <v>0</v>
      </c>
      <c r="AR244" s="22" t="s">
        <v>240</v>
      </c>
      <c r="AT244" s="22" t="s">
        <v>138</v>
      </c>
      <c r="AU244" s="22" t="s">
        <v>136</v>
      </c>
      <c r="AY244" s="22" t="s">
        <v>135</v>
      </c>
      <c r="BE244" s="223">
        <f>IF(N244="základní",J244,0)</f>
        <v>0</v>
      </c>
      <c r="BF244" s="223">
        <f>IF(N244="snížená",J244,0)</f>
        <v>0</v>
      </c>
      <c r="BG244" s="223">
        <f>IF(N244="zákl. přenesená",J244,0)</f>
        <v>0</v>
      </c>
      <c r="BH244" s="223">
        <f>IF(N244="sníž. přenesená",J244,0)</f>
        <v>0</v>
      </c>
      <c r="BI244" s="223">
        <f>IF(N244="nulová",J244,0)</f>
        <v>0</v>
      </c>
      <c r="BJ244" s="22" t="s">
        <v>136</v>
      </c>
      <c r="BK244" s="223">
        <f>ROUND(I244*H244,2)</f>
        <v>0</v>
      </c>
      <c r="BL244" s="22" t="s">
        <v>240</v>
      </c>
      <c r="BM244" s="22" t="s">
        <v>502</v>
      </c>
    </row>
    <row r="245" s="1" customFormat="1" ht="25.5" customHeight="1">
      <c r="B245" s="44"/>
      <c r="C245" s="212" t="s">
        <v>503</v>
      </c>
      <c r="D245" s="212" t="s">
        <v>138</v>
      </c>
      <c r="E245" s="213" t="s">
        <v>504</v>
      </c>
      <c r="F245" s="214" t="s">
        <v>505</v>
      </c>
      <c r="G245" s="215" t="s">
        <v>197</v>
      </c>
      <c r="H245" s="216">
        <v>8</v>
      </c>
      <c r="I245" s="217"/>
      <c r="J245" s="218">
        <f>ROUND(I245*H245,2)</f>
        <v>0</v>
      </c>
      <c r="K245" s="214" t="s">
        <v>181</v>
      </c>
      <c r="L245" s="70"/>
      <c r="M245" s="219" t="s">
        <v>21</v>
      </c>
      <c r="N245" s="220" t="s">
        <v>43</v>
      </c>
      <c r="O245" s="45"/>
      <c r="P245" s="221">
        <f>O245*H245</f>
        <v>0</v>
      </c>
      <c r="Q245" s="221">
        <v>0.00396</v>
      </c>
      <c r="R245" s="221">
        <f>Q245*H245</f>
        <v>0.03168</v>
      </c>
      <c r="S245" s="221">
        <v>0</v>
      </c>
      <c r="T245" s="222">
        <f>S245*H245</f>
        <v>0</v>
      </c>
      <c r="AR245" s="22" t="s">
        <v>240</v>
      </c>
      <c r="AT245" s="22" t="s">
        <v>138</v>
      </c>
      <c r="AU245" s="22" t="s">
        <v>136</v>
      </c>
      <c r="AY245" s="22" t="s">
        <v>135</v>
      </c>
      <c r="BE245" s="223">
        <f>IF(N245="základní",J245,0)</f>
        <v>0</v>
      </c>
      <c r="BF245" s="223">
        <f>IF(N245="snížená",J245,0)</f>
        <v>0</v>
      </c>
      <c r="BG245" s="223">
        <f>IF(N245="zákl. přenesená",J245,0)</f>
        <v>0</v>
      </c>
      <c r="BH245" s="223">
        <f>IF(N245="sníž. přenesená",J245,0)</f>
        <v>0</v>
      </c>
      <c r="BI245" s="223">
        <f>IF(N245="nulová",J245,0)</f>
        <v>0</v>
      </c>
      <c r="BJ245" s="22" t="s">
        <v>136</v>
      </c>
      <c r="BK245" s="223">
        <f>ROUND(I245*H245,2)</f>
        <v>0</v>
      </c>
      <c r="BL245" s="22" t="s">
        <v>240</v>
      </c>
      <c r="BM245" s="22" t="s">
        <v>506</v>
      </c>
    </row>
    <row r="246" s="1" customFormat="1" ht="16.5" customHeight="1">
      <c r="B246" s="44"/>
      <c r="C246" s="212" t="s">
        <v>507</v>
      </c>
      <c r="D246" s="212" t="s">
        <v>138</v>
      </c>
      <c r="E246" s="213" t="s">
        <v>508</v>
      </c>
      <c r="F246" s="214" t="s">
        <v>509</v>
      </c>
      <c r="G246" s="215" t="s">
        <v>197</v>
      </c>
      <c r="H246" s="216">
        <v>200</v>
      </c>
      <c r="I246" s="217"/>
      <c r="J246" s="218">
        <f>ROUND(I246*H246,2)</f>
        <v>0</v>
      </c>
      <c r="K246" s="214" t="s">
        <v>181</v>
      </c>
      <c r="L246" s="70"/>
      <c r="M246" s="219" t="s">
        <v>21</v>
      </c>
      <c r="N246" s="220" t="s">
        <v>43</v>
      </c>
      <c r="O246" s="45"/>
      <c r="P246" s="221">
        <f>O246*H246</f>
        <v>0</v>
      </c>
      <c r="Q246" s="221">
        <v>0.00011</v>
      </c>
      <c r="R246" s="221">
        <f>Q246*H246</f>
        <v>0.022000000000000002</v>
      </c>
      <c r="S246" s="221">
        <v>0.00215</v>
      </c>
      <c r="T246" s="222">
        <f>S246*H246</f>
        <v>0.42999999999999999</v>
      </c>
      <c r="AR246" s="22" t="s">
        <v>240</v>
      </c>
      <c r="AT246" s="22" t="s">
        <v>138</v>
      </c>
      <c r="AU246" s="22" t="s">
        <v>136</v>
      </c>
      <c r="AY246" s="22" t="s">
        <v>135</v>
      </c>
      <c r="BE246" s="223">
        <f>IF(N246="základní",J246,0)</f>
        <v>0</v>
      </c>
      <c r="BF246" s="223">
        <f>IF(N246="snížená",J246,0)</f>
        <v>0</v>
      </c>
      <c r="BG246" s="223">
        <f>IF(N246="zákl. přenesená",J246,0)</f>
        <v>0</v>
      </c>
      <c r="BH246" s="223">
        <f>IF(N246="sníž. přenesená",J246,0)</f>
        <v>0</v>
      </c>
      <c r="BI246" s="223">
        <f>IF(N246="nulová",J246,0)</f>
        <v>0</v>
      </c>
      <c r="BJ246" s="22" t="s">
        <v>136</v>
      </c>
      <c r="BK246" s="223">
        <f>ROUND(I246*H246,2)</f>
        <v>0</v>
      </c>
      <c r="BL246" s="22" t="s">
        <v>240</v>
      </c>
      <c r="BM246" s="22" t="s">
        <v>510</v>
      </c>
    </row>
    <row r="247" s="1" customFormat="1" ht="16.5" customHeight="1">
      <c r="B247" s="44"/>
      <c r="C247" s="212" t="s">
        <v>511</v>
      </c>
      <c r="D247" s="212" t="s">
        <v>138</v>
      </c>
      <c r="E247" s="213" t="s">
        <v>512</v>
      </c>
      <c r="F247" s="214" t="s">
        <v>513</v>
      </c>
      <c r="G247" s="215" t="s">
        <v>197</v>
      </c>
      <c r="H247" s="216">
        <v>10</v>
      </c>
      <c r="I247" s="217"/>
      <c r="J247" s="218">
        <f>ROUND(I247*H247,2)</f>
        <v>0</v>
      </c>
      <c r="K247" s="214" t="s">
        <v>181</v>
      </c>
      <c r="L247" s="70"/>
      <c r="M247" s="219" t="s">
        <v>21</v>
      </c>
      <c r="N247" s="220" t="s">
        <v>43</v>
      </c>
      <c r="O247" s="45"/>
      <c r="P247" s="221">
        <f>O247*H247</f>
        <v>0</v>
      </c>
      <c r="Q247" s="221">
        <v>0.0037799999999999999</v>
      </c>
      <c r="R247" s="221">
        <f>Q247*H247</f>
        <v>0.0378</v>
      </c>
      <c r="S247" s="221">
        <v>0</v>
      </c>
      <c r="T247" s="222">
        <f>S247*H247</f>
        <v>0</v>
      </c>
      <c r="AR247" s="22" t="s">
        <v>240</v>
      </c>
      <c r="AT247" s="22" t="s">
        <v>138</v>
      </c>
      <c r="AU247" s="22" t="s">
        <v>136</v>
      </c>
      <c r="AY247" s="22" t="s">
        <v>135</v>
      </c>
      <c r="BE247" s="223">
        <f>IF(N247="základní",J247,0)</f>
        <v>0</v>
      </c>
      <c r="BF247" s="223">
        <f>IF(N247="snížená",J247,0)</f>
        <v>0</v>
      </c>
      <c r="BG247" s="223">
        <f>IF(N247="zákl. přenesená",J247,0)</f>
        <v>0</v>
      </c>
      <c r="BH247" s="223">
        <f>IF(N247="sníž. přenesená",J247,0)</f>
        <v>0</v>
      </c>
      <c r="BI247" s="223">
        <f>IF(N247="nulová",J247,0)</f>
        <v>0</v>
      </c>
      <c r="BJ247" s="22" t="s">
        <v>136</v>
      </c>
      <c r="BK247" s="223">
        <f>ROUND(I247*H247,2)</f>
        <v>0</v>
      </c>
      <c r="BL247" s="22" t="s">
        <v>240</v>
      </c>
      <c r="BM247" s="22" t="s">
        <v>514</v>
      </c>
    </row>
    <row r="248" s="1" customFormat="1" ht="16.5" customHeight="1">
      <c r="B248" s="44"/>
      <c r="C248" s="212" t="s">
        <v>515</v>
      </c>
      <c r="D248" s="212" t="s">
        <v>138</v>
      </c>
      <c r="E248" s="213" t="s">
        <v>516</v>
      </c>
      <c r="F248" s="214" t="s">
        <v>517</v>
      </c>
      <c r="G248" s="215" t="s">
        <v>197</v>
      </c>
      <c r="H248" s="216">
        <v>3</v>
      </c>
      <c r="I248" s="217"/>
      <c r="J248" s="218">
        <f>ROUND(I248*H248,2)</f>
        <v>0</v>
      </c>
      <c r="K248" s="214" t="s">
        <v>181</v>
      </c>
      <c r="L248" s="70"/>
      <c r="M248" s="219" t="s">
        <v>21</v>
      </c>
      <c r="N248" s="220" t="s">
        <v>43</v>
      </c>
      <c r="O248" s="45"/>
      <c r="P248" s="221">
        <f>O248*H248</f>
        <v>0</v>
      </c>
      <c r="Q248" s="221">
        <v>0.01171</v>
      </c>
      <c r="R248" s="221">
        <f>Q248*H248</f>
        <v>0.035130000000000002</v>
      </c>
      <c r="S248" s="221">
        <v>0</v>
      </c>
      <c r="T248" s="222">
        <f>S248*H248</f>
        <v>0</v>
      </c>
      <c r="AR248" s="22" t="s">
        <v>240</v>
      </c>
      <c r="AT248" s="22" t="s">
        <v>138</v>
      </c>
      <c r="AU248" s="22" t="s">
        <v>136</v>
      </c>
      <c r="AY248" s="22" t="s">
        <v>135</v>
      </c>
      <c r="BE248" s="223">
        <f>IF(N248="základní",J248,0)</f>
        <v>0</v>
      </c>
      <c r="BF248" s="223">
        <f>IF(N248="snížená",J248,0)</f>
        <v>0</v>
      </c>
      <c r="BG248" s="223">
        <f>IF(N248="zákl. přenesená",J248,0)</f>
        <v>0</v>
      </c>
      <c r="BH248" s="223">
        <f>IF(N248="sníž. přenesená",J248,0)</f>
        <v>0</v>
      </c>
      <c r="BI248" s="223">
        <f>IF(N248="nulová",J248,0)</f>
        <v>0</v>
      </c>
      <c r="BJ248" s="22" t="s">
        <v>136</v>
      </c>
      <c r="BK248" s="223">
        <f>ROUND(I248*H248,2)</f>
        <v>0</v>
      </c>
      <c r="BL248" s="22" t="s">
        <v>240</v>
      </c>
      <c r="BM248" s="22" t="s">
        <v>518</v>
      </c>
    </row>
    <row r="249" s="1" customFormat="1" ht="16.5" customHeight="1">
      <c r="B249" s="44"/>
      <c r="C249" s="212" t="s">
        <v>519</v>
      </c>
      <c r="D249" s="212" t="s">
        <v>138</v>
      </c>
      <c r="E249" s="213" t="s">
        <v>520</v>
      </c>
      <c r="F249" s="214" t="s">
        <v>521</v>
      </c>
      <c r="G249" s="215" t="s">
        <v>522</v>
      </c>
      <c r="H249" s="216">
        <v>10</v>
      </c>
      <c r="I249" s="217"/>
      <c r="J249" s="218">
        <f>ROUND(I249*H249,2)</f>
        <v>0</v>
      </c>
      <c r="K249" s="214" t="s">
        <v>181</v>
      </c>
      <c r="L249" s="70"/>
      <c r="M249" s="219" t="s">
        <v>21</v>
      </c>
      <c r="N249" s="220" t="s">
        <v>43</v>
      </c>
      <c r="O249" s="45"/>
      <c r="P249" s="221">
        <f>O249*H249</f>
        <v>0</v>
      </c>
      <c r="Q249" s="221">
        <v>0.0033800000000000002</v>
      </c>
      <c r="R249" s="221">
        <f>Q249*H249</f>
        <v>0.033800000000000004</v>
      </c>
      <c r="S249" s="221">
        <v>0</v>
      </c>
      <c r="T249" s="222">
        <f>S249*H249</f>
        <v>0</v>
      </c>
      <c r="AR249" s="22" t="s">
        <v>240</v>
      </c>
      <c r="AT249" s="22" t="s">
        <v>138</v>
      </c>
      <c r="AU249" s="22" t="s">
        <v>136</v>
      </c>
      <c r="AY249" s="22" t="s">
        <v>135</v>
      </c>
      <c r="BE249" s="223">
        <f>IF(N249="základní",J249,0)</f>
        <v>0</v>
      </c>
      <c r="BF249" s="223">
        <f>IF(N249="snížená",J249,0)</f>
        <v>0</v>
      </c>
      <c r="BG249" s="223">
        <f>IF(N249="zákl. přenesená",J249,0)</f>
        <v>0</v>
      </c>
      <c r="BH249" s="223">
        <f>IF(N249="sníž. přenesená",J249,0)</f>
        <v>0</v>
      </c>
      <c r="BI249" s="223">
        <f>IF(N249="nulová",J249,0)</f>
        <v>0</v>
      </c>
      <c r="BJ249" s="22" t="s">
        <v>136</v>
      </c>
      <c r="BK249" s="223">
        <f>ROUND(I249*H249,2)</f>
        <v>0</v>
      </c>
      <c r="BL249" s="22" t="s">
        <v>240</v>
      </c>
      <c r="BM249" s="22" t="s">
        <v>523</v>
      </c>
    </row>
    <row r="250" s="1" customFormat="1" ht="16.5" customHeight="1">
      <c r="B250" s="44"/>
      <c r="C250" s="212" t="s">
        <v>524</v>
      </c>
      <c r="D250" s="212" t="s">
        <v>138</v>
      </c>
      <c r="E250" s="213" t="s">
        <v>525</v>
      </c>
      <c r="F250" s="214" t="s">
        <v>526</v>
      </c>
      <c r="G250" s="215" t="s">
        <v>522</v>
      </c>
      <c r="H250" s="216">
        <v>1</v>
      </c>
      <c r="I250" s="217"/>
      <c r="J250" s="218">
        <f>ROUND(I250*H250,2)</f>
        <v>0</v>
      </c>
      <c r="K250" s="214" t="s">
        <v>181</v>
      </c>
      <c r="L250" s="70"/>
      <c r="M250" s="219" t="s">
        <v>21</v>
      </c>
      <c r="N250" s="220" t="s">
        <v>43</v>
      </c>
      <c r="O250" s="45"/>
      <c r="P250" s="221">
        <f>O250*H250</f>
        <v>0</v>
      </c>
      <c r="Q250" s="221">
        <v>0.0045500000000000002</v>
      </c>
      <c r="R250" s="221">
        <f>Q250*H250</f>
        <v>0.0045500000000000002</v>
      </c>
      <c r="S250" s="221">
        <v>0</v>
      </c>
      <c r="T250" s="222">
        <f>S250*H250</f>
        <v>0</v>
      </c>
      <c r="AR250" s="22" t="s">
        <v>240</v>
      </c>
      <c r="AT250" s="22" t="s">
        <v>138</v>
      </c>
      <c r="AU250" s="22" t="s">
        <v>136</v>
      </c>
      <c r="AY250" s="22" t="s">
        <v>135</v>
      </c>
      <c r="BE250" s="223">
        <f>IF(N250="základní",J250,0)</f>
        <v>0</v>
      </c>
      <c r="BF250" s="223">
        <f>IF(N250="snížená",J250,0)</f>
        <v>0</v>
      </c>
      <c r="BG250" s="223">
        <f>IF(N250="zákl. přenesená",J250,0)</f>
        <v>0</v>
      </c>
      <c r="BH250" s="223">
        <f>IF(N250="sníž. přenesená",J250,0)</f>
        <v>0</v>
      </c>
      <c r="BI250" s="223">
        <f>IF(N250="nulová",J250,0)</f>
        <v>0</v>
      </c>
      <c r="BJ250" s="22" t="s">
        <v>136</v>
      </c>
      <c r="BK250" s="223">
        <f>ROUND(I250*H250,2)</f>
        <v>0</v>
      </c>
      <c r="BL250" s="22" t="s">
        <v>240</v>
      </c>
      <c r="BM250" s="22" t="s">
        <v>527</v>
      </c>
    </row>
    <row r="251" s="1" customFormat="1">
      <c r="B251" s="44"/>
      <c r="C251" s="72"/>
      <c r="D251" s="224" t="s">
        <v>145</v>
      </c>
      <c r="E251" s="72"/>
      <c r="F251" s="225" t="s">
        <v>528</v>
      </c>
      <c r="G251" s="72"/>
      <c r="H251" s="72"/>
      <c r="I251" s="183"/>
      <c r="J251" s="72"/>
      <c r="K251" s="72"/>
      <c r="L251" s="70"/>
      <c r="M251" s="226"/>
      <c r="N251" s="45"/>
      <c r="O251" s="45"/>
      <c r="P251" s="45"/>
      <c r="Q251" s="45"/>
      <c r="R251" s="45"/>
      <c r="S251" s="45"/>
      <c r="T251" s="93"/>
      <c r="AT251" s="22" t="s">
        <v>145</v>
      </c>
      <c r="AU251" s="22" t="s">
        <v>136</v>
      </c>
    </row>
    <row r="252" s="1" customFormat="1" ht="16.5" customHeight="1">
      <c r="B252" s="44"/>
      <c r="C252" s="212" t="s">
        <v>529</v>
      </c>
      <c r="D252" s="212" t="s">
        <v>138</v>
      </c>
      <c r="E252" s="213" t="s">
        <v>530</v>
      </c>
      <c r="F252" s="214" t="s">
        <v>531</v>
      </c>
      <c r="G252" s="215" t="s">
        <v>522</v>
      </c>
      <c r="H252" s="216">
        <v>10</v>
      </c>
      <c r="I252" s="217"/>
      <c r="J252" s="218">
        <f>ROUND(I252*H252,2)</f>
        <v>0</v>
      </c>
      <c r="K252" s="214" t="s">
        <v>181</v>
      </c>
      <c r="L252" s="70"/>
      <c r="M252" s="219" t="s">
        <v>21</v>
      </c>
      <c r="N252" s="220" t="s">
        <v>43</v>
      </c>
      <c r="O252" s="45"/>
      <c r="P252" s="221">
        <f>O252*H252</f>
        <v>0</v>
      </c>
      <c r="Q252" s="221">
        <v>0.00022000000000000001</v>
      </c>
      <c r="R252" s="221">
        <f>Q252*H252</f>
        <v>0.0022000000000000001</v>
      </c>
      <c r="S252" s="221">
        <v>0</v>
      </c>
      <c r="T252" s="222">
        <f>S252*H252</f>
        <v>0</v>
      </c>
      <c r="AR252" s="22" t="s">
        <v>240</v>
      </c>
      <c r="AT252" s="22" t="s">
        <v>138</v>
      </c>
      <c r="AU252" s="22" t="s">
        <v>136</v>
      </c>
      <c r="AY252" s="22" t="s">
        <v>135</v>
      </c>
      <c r="BE252" s="223">
        <f>IF(N252="základní",J252,0)</f>
        <v>0</v>
      </c>
      <c r="BF252" s="223">
        <f>IF(N252="snížená",J252,0)</f>
        <v>0</v>
      </c>
      <c r="BG252" s="223">
        <f>IF(N252="zákl. přenesená",J252,0)</f>
        <v>0</v>
      </c>
      <c r="BH252" s="223">
        <f>IF(N252="sníž. přenesená",J252,0)</f>
        <v>0</v>
      </c>
      <c r="BI252" s="223">
        <f>IF(N252="nulová",J252,0)</f>
        <v>0</v>
      </c>
      <c r="BJ252" s="22" t="s">
        <v>136</v>
      </c>
      <c r="BK252" s="223">
        <f>ROUND(I252*H252,2)</f>
        <v>0</v>
      </c>
      <c r="BL252" s="22" t="s">
        <v>240</v>
      </c>
      <c r="BM252" s="22" t="s">
        <v>532</v>
      </c>
    </row>
    <row r="253" s="1" customFormat="1" ht="16.5" customHeight="1">
      <c r="B253" s="44"/>
      <c r="C253" s="212" t="s">
        <v>533</v>
      </c>
      <c r="D253" s="212" t="s">
        <v>138</v>
      </c>
      <c r="E253" s="213" t="s">
        <v>534</v>
      </c>
      <c r="F253" s="214" t="s">
        <v>535</v>
      </c>
      <c r="G253" s="215" t="s">
        <v>522</v>
      </c>
      <c r="H253" s="216">
        <v>1</v>
      </c>
      <c r="I253" s="217"/>
      <c r="J253" s="218">
        <f>ROUND(I253*H253,2)</f>
        <v>0</v>
      </c>
      <c r="K253" s="214" t="s">
        <v>181</v>
      </c>
      <c r="L253" s="70"/>
      <c r="M253" s="219" t="s">
        <v>21</v>
      </c>
      <c r="N253" s="220" t="s">
        <v>43</v>
      </c>
      <c r="O253" s="45"/>
      <c r="P253" s="221">
        <f>O253*H253</f>
        <v>0</v>
      </c>
      <c r="Q253" s="221">
        <v>0.0014</v>
      </c>
      <c r="R253" s="221">
        <f>Q253*H253</f>
        <v>0.0014</v>
      </c>
      <c r="S253" s="221">
        <v>0</v>
      </c>
      <c r="T253" s="222">
        <f>S253*H253</f>
        <v>0</v>
      </c>
      <c r="AR253" s="22" t="s">
        <v>240</v>
      </c>
      <c r="AT253" s="22" t="s">
        <v>138</v>
      </c>
      <c r="AU253" s="22" t="s">
        <v>136</v>
      </c>
      <c r="AY253" s="22" t="s">
        <v>135</v>
      </c>
      <c r="BE253" s="223">
        <f>IF(N253="základní",J253,0)</f>
        <v>0</v>
      </c>
      <c r="BF253" s="223">
        <f>IF(N253="snížená",J253,0)</f>
        <v>0</v>
      </c>
      <c r="BG253" s="223">
        <f>IF(N253="zákl. přenesená",J253,0)</f>
        <v>0</v>
      </c>
      <c r="BH253" s="223">
        <f>IF(N253="sníž. přenesená",J253,0)</f>
        <v>0</v>
      </c>
      <c r="BI253" s="223">
        <f>IF(N253="nulová",J253,0)</f>
        <v>0</v>
      </c>
      <c r="BJ253" s="22" t="s">
        <v>136</v>
      </c>
      <c r="BK253" s="223">
        <f>ROUND(I253*H253,2)</f>
        <v>0</v>
      </c>
      <c r="BL253" s="22" t="s">
        <v>240</v>
      </c>
      <c r="BM253" s="22" t="s">
        <v>536</v>
      </c>
    </row>
    <row r="254" s="1" customFormat="1">
      <c r="B254" s="44"/>
      <c r="C254" s="72"/>
      <c r="D254" s="224" t="s">
        <v>145</v>
      </c>
      <c r="E254" s="72"/>
      <c r="F254" s="225" t="s">
        <v>528</v>
      </c>
      <c r="G254" s="72"/>
      <c r="H254" s="72"/>
      <c r="I254" s="183"/>
      <c r="J254" s="72"/>
      <c r="K254" s="72"/>
      <c r="L254" s="70"/>
      <c r="M254" s="226"/>
      <c r="N254" s="45"/>
      <c r="O254" s="45"/>
      <c r="P254" s="45"/>
      <c r="Q254" s="45"/>
      <c r="R254" s="45"/>
      <c r="S254" s="45"/>
      <c r="T254" s="93"/>
      <c r="AT254" s="22" t="s">
        <v>145</v>
      </c>
      <c r="AU254" s="22" t="s">
        <v>136</v>
      </c>
    </row>
    <row r="255" s="1" customFormat="1" ht="16.5" customHeight="1">
      <c r="B255" s="44"/>
      <c r="C255" s="212" t="s">
        <v>537</v>
      </c>
      <c r="D255" s="212" t="s">
        <v>138</v>
      </c>
      <c r="E255" s="213" t="s">
        <v>538</v>
      </c>
      <c r="F255" s="214" t="s">
        <v>539</v>
      </c>
      <c r="G255" s="215" t="s">
        <v>444</v>
      </c>
      <c r="H255" s="216">
        <v>10</v>
      </c>
      <c r="I255" s="217"/>
      <c r="J255" s="218">
        <f>ROUND(I255*H255,2)</f>
        <v>0</v>
      </c>
      <c r="K255" s="214" t="s">
        <v>181</v>
      </c>
      <c r="L255" s="70"/>
      <c r="M255" s="219" t="s">
        <v>21</v>
      </c>
      <c r="N255" s="220" t="s">
        <v>43</v>
      </c>
      <c r="O255" s="45"/>
      <c r="P255" s="221">
        <f>O255*H255</f>
        <v>0</v>
      </c>
      <c r="Q255" s="221">
        <v>0</v>
      </c>
      <c r="R255" s="221">
        <f>Q255*H255</f>
        <v>0</v>
      </c>
      <c r="S255" s="221">
        <v>0.00513</v>
      </c>
      <c r="T255" s="222">
        <f>S255*H255</f>
        <v>0.051299999999999998</v>
      </c>
      <c r="AR255" s="22" t="s">
        <v>240</v>
      </c>
      <c r="AT255" s="22" t="s">
        <v>138</v>
      </c>
      <c r="AU255" s="22" t="s">
        <v>136</v>
      </c>
      <c r="AY255" s="22" t="s">
        <v>135</v>
      </c>
      <c r="BE255" s="223">
        <f>IF(N255="základní",J255,0)</f>
        <v>0</v>
      </c>
      <c r="BF255" s="223">
        <f>IF(N255="snížená",J255,0)</f>
        <v>0</v>
      </c>
      <c r="BG255" s="223">
        <f>IF(N255="zákl. přenesená",J255,0)</f>
        <v>0</v>
      </c>
      <c r="BH255" s="223">
        <f>IF(N255="sníž. přenesená",J255,0)</f>
        <v>0</v>
      </c>
      <c r="BI255" s="223">
        <f>IF(N255="nulová",J255,0)</f>
        <v>0</v>
      </c>
      <c r="BJ255" s="22" t="s">
        <v>136</v>
      </c>
      <c r="BK255" s="223">
        <f>ROUND(I255*H255,2)</f>
        <v>0</v>
      </c>
      <c r="BL255" s="22" t="s">
        <v>240</v>
      </c>
      <c r="BM255" s="22" t="s">
        <v>540</v>
      </c>
    </row>
    <row r="256" s="1" customFormat="1" ht="16.5" customHeight="1">
      <c r="B256" s="44"/>
      <c r="C256" s="212" t="s">
        <v>541</v>
      </c>
      <c r="D256" s="212" t="s">
        <v>138</v>
      </c>
      <c r="E256" s="213" t="s">
        <v>542</v>
      </c>
      <c r="F256" s="214" t="s">
        <v>543</v>
      </c>
      <c r="G256" s="215" t="s">
        <v>156</v>
      </c>
      <c r="H256" s="216">
        <v>10</v>
      </c>
      <c r="I256" s="217"/>
      <c r="J256" s="218">
        <f>ROUND(I256*H256,2)</f>
        <v>0</v>
      </c>
      <c r="K256" s="214" t="s">
        <v>181</v>
      </c>
      <c r="L256" s="70"/>
      <c r="M256" s="219" t="s">
        <v>21</v>
      </c>
      <c r="N256" s="220" t="s">
        <v>43</v>
      </c>
      <c r="O256" s="45"/>
      <c r="P256" s="221">
        <f>O256*H256</f>
        <v>0</v>
      </c>
      <c r="Q256" s="221">
        <v>0</v>
      </c>
      <c r="R256" s="221">
        <f>Q256*H256</f>
        <v>0</v>
      </c>
      <c r="S256" s="221">
        <v>0.00088999999999999995</v>
      </c>
      <c r="T256" s="222">
        <f>S256*H256</f>
        <v>0.0088999999999999999</v>
      </c>
      <c r="AR256" s="22" t="s">
        <v>240</v>
      </c>
      <c r="AT256" s="22" t="s">
        <v>138</v>
      </c>
      <c r="AU256" s="22" t="s">
        <v>136</v>
      </c>
      <c r="AY256" s="22" t="s">
        <v>135</v>
      </c>
      <c r="BE256" s="223">
        <f>IF(N256="základní",J256,0)</f>
        <v>0</v>
      </c>
      <c r="BF256" s="223">
        <f>IF(N256="snížená",J256,0)</f>
        <v>0</v>
      </c>
      <c r="BG256" s="223">
        <f>IF(N256="zákl. přenesená",J256,0)</f>
        <v>0</v>
      </c>
      <c r="BH256" s="223">
        <f>IF(N256="sníž. přenesená",J256,0)</f>
        <v>0</v>
      </c>
      <c r="BI256" s="223">
        <f>IF(N256="nulová",J256,0)</f>
        <v>0</v>
      </c>
      <c r="BJ256" s="22" t="s">
        <v>136</v>
      </c>
      <c r="BK256" s="223">
        <f>ROUND(I256*H256,2)</f>
        <v>0</v>
      </c>
      <c r="BL256" s="22" t="s">
        <v>240</v>
      </c>
      <c r="BM256" s="22" t="s">
        <v>544</v>
      </c>
    </row>
    <row r="257" s="1" customFormat="1" ht="25.5" customHeight="1">
      <c r="B257" s="44"/>
      <c r="C257" s="212" t="s">
        <v>545</v>
      </c>
      <c r="D257" s="212" t="s">
        <v>138</v>
      </c>
      <c r="E257" s="213" t="s">
        <v>546</v>
      </c>
      <c r="F257" s="214" t="s">
        <v>547</v>
      </c>
      <c r="G257" s="215" t="s">
        <v>522</v>
      </c>
      <c r="H257" s="216">
        <v>10</v>
      </c>
      <c r="I257" s="217"/>
      <c r="J257" s="218">
        <f>ROUND(I257*H257,2)</f>
        <v>0</v>
      </c>
      <c r="K257" s="214" t="s">
        <v>181</v>
      </c>
      <c r="L257" s="70"/>
      <c r="M257" s="219" t="s">
        <v>21</v>
      </c>
      <c r="N257" s="220" t="s">
        <v>43</v>
      </c>
      <c r="O257" s="45"/>
      <c r="P257" s="221">
        <f>O257*H257</f>
        <v>0</v>
      </c>
      <c r="Q257" s="221">
        <v>0.00059999999999999995</v>
      </c>
      <c r="R257" s="221">
        <f>Q257*H257</f>
        <v>0.0059999999999999993</v>
      </c>
      <c r="S257" s="221">
        <v>0</v>
      </c>
      <c r="T257" s="222">
        <f>S257*H257</f>
        <v>0</v>
      </c>
      <c r="AR257" s="22" t="s">
        <v>240</v>
      </c>
      <c r="AT257" s="22" t="s">
        <v>138</v>
      </c>
      <c r="AU257" s="22" t="s">
        <v>136</v>
      </c>
      <c r="AY257" s="22" t="s">
        <v>135</v>
      </c>
      <c r="BE257" s="223">
        <f>IF(N257="základní",J257,0)</f>
        <v>0</v>
      </c>
      <c r="BF257" s="223">
        <f>IF(N257="snížená",J257,0)</f>
        <v>0</v>
      </c>
      <c r="BG257" s="223">
        <f>IF(N257="zákl. přenesená",J257,0)</f>
        <v>0</v>
      </c>
      <c r="BH257" s="223">
        <f>IF(N257="sníž. přenesená",J257,0)</f>
        <v>0</v>
      </c>
      <c r="BI257" s="223">
        <f>IF(N257="nulová",J257,0)</f>
        <v>0</v>
      </c>
      <c r="BJ257" s="22" t="s">
        <v>136</v>
      </c>
      <c r="BK257" s="223">
        <f>ROUND(I257*H257,2)</f>
        <v>0</v>
      </c>
      <c r="BL257" s="22" t="s">
        <v>240</v>
      </c>
      <c r="BM257" s="22" t="s">
        <v>548</v>
      </c>
    </row>
    <row r="258" s="1" customFormat="1" ht="25.5" customHeight="1">
      <c r="B258" s="44"/>
      <c r="C258" s="212" t="s">
        <v>549</v>
      </c>
      <c r="D258" s="212" t="s">
        <v>138</v>
      </c>
      <c r="E258" s="213" t="s">
        <v>550</v>
      </c>
      <c r="F258" s="214" t="s">
        <v>551</v>
      </c>
      <c r="G258" s="215" t="s">
        <v>522</v>
      </c>
      <c r="H258" s="216">
        <v>2</v>
      </c>
      <c r="I258" s="217"/>
      <c r="J258" s="218">
        <f>ROUND(I258*H258,2)</f>
        <v>0</v>
      </c>
      <c r="K258" s="214" t="s">
        <v>181</v>
      </c>
      <c r="L258" s="70"/>
      <c r="M258" s="219" t="s">
        <v>21</v>
      </c>
      <c r="N258" s="220" t="s">
        <v>43</v>
      </c>
      <c r="O258" s="45"/>
      <c r="P258" s="221">
        <f>O258*H258</f>
        <v>0</v>
      </c>
      <c r="Q258" s="221">
        <v>0.0090699999999999999</v>
      </c>
      <c r="R258" s="221">
        <f>Q258*H258</f>
        <v>0.01814</v>
      </c>
      <c r="S258" s="221">
        <v>0</v>
      </c>
      <c r="T258" s="222">
        <f>S258*H258</f>
        <v>0</v>
      </c>
      <c r="AR258" s="22" t="s">
        <v>240</v>
      </c>
      <c r="AT258" s="22" t="s">
        <v>138</v>
      </c>
      <c r="AU258" s="22" t="s">
        <v>136</v>
      </c>
      <c r="AY258" s="22" t="s">
        <v>135</v>
      </c>
      <c r="BE258" s="223">
        <f>IF(N258="základní",J258,0)</f>
        <v>0</v>
      </c>
      <c r="BF258" s="223">
        <f>IF(N258="snížená",J258,0)</f>
        <v>0</v>
      </c>
      <c r="BG258" s="223">
        <f>IF(N258="zákl. přenesená",J258,0)</f>
        <v>0</v>
      </c>
      <c r="BH258" s="223">
        <f>IF(N258="sníž. přenesená",J258,0)</f>
        <v>0</v>
      </c>
      <c r="BI258" s="223">
        <f>IF(N258="nulová",J258,0)</f>
        <v>0</v>
      </c>
      <c r="BJ258" s="22" t="s">
        <v>136</v>
      </c>
      <c r="BK258" s="223">
        <f>ROUND(I258*H258,2)</f>
        <v>0</v>
      </c>
      <c r="BL258" s="22" t="s">
        <v>240</v>
      </c>
      <c r="BM258" s="22" t="s">
        <v>552</v>
      </c>
    </row>
    <row r="259" s="1" customFormat="1" ht="25.5" customHeight="1">
      <c r="B259" s="44"/>
      <c r="C259" s="212" t="s">
        <v>553</v>
      </c>
      <c r="D259" s="212" t="s">
        <v>138</v>
      </c>
      <c r="E259" s="213" t="s">
        <v>554</v>
      </c>
      <c r="F259" s="214" t="s">
        <v>555</v>
      </c>
      <c r="G259" s="215" t="s">
        <v>156</v>
      </c>
      <c r="H259" s="216">
        <v>10</v>
      </c>
      <c r="I259" s="217"/>
      <c r="J259" s="218">
        <f>ROUND(I259*H259,2)</f>
        <v>0</v>
      </c>
      <c r="K259" s="214" t="s">
        <v>181</v>
      </c>
      <c r="L259" s="70"/>
      <c r="M259" s="219" t="s">
        <v>21</v>
      </c>
      <c r="N259" s="220" t="s">
        <v>43</v>
      </c>
      <c r="O259" s="45"/>
      <c r="P259" s="221">
        <f>O259*H259</f>
        <v>0</v>
      </c>
      <c r="Q259" s="221">
        <v>0.00012999999999999999</v>
      </c>
      <c r="R259" s="221">
        <f>Q259*H259</f>
        <v>0.0012999999999999999</v>
      </c>
      <c r="S259" s="221">
        <v>0</v>
      </c>
      <c r="T259" s="222">
        <f>S259*H259</f>
        <v>0</v>
      </c>
      <c r="AR259" s="22" t="s">
        <v>240</v>
      </c>
      <c r="AT259" s="22" t="s">
        <v>138</v>
      </c>
      <c r="AU259" s="22" t="s">
        <v>136</v>
      </c>
      <c r="AY259" s="22" t="s">
        <v>135</v>
      </c>
      <c r="BE259" s="223">
        <f>IF(N259="základní",J259,0)</f>
        <v>0</v>
      </c>
      <c r="BF259" s="223">
        <f>IF(N259="snížená",J259,0)</f>
        <v>0</v>
      </c>
      <c r="BG259" s="223">
        <f>IF(N259="zákl. přenesená",J259,0)</f>
        <v>0</v>
      </c>
      <c r="BH259" s="223">
        <f>IF(N259="sníž. přenesená",J259,0)</f>
        <v>0</v>
      </c>
      <c r="BI259" s="223">
        <f>IF(N259="nulová",J259,0)</f>
        <v>0</v>
      </c>
      <c r="BJ259" s="22" t="s">
        <v>136</v>
      </c>
      <c r="BK259" s="223">
        <f>ROUND(I259*H259,2)</f>
        <v>0</v>
      </c>
      <c r="BL259" s="22" t="s">
        <v>240</v>
      </c>
      <c r="BM259" s="22" t="s">
        <v>556</v>
      </c>
    </row>
    <row r="260" s="1" customFormat="1" ht="25.5" customHeight="1">
      <c r="B260" s="44"/>
      <c r="C260" s="212" t="s">
        <v>557</v>
      </c>
      <c r="D260" s="212" t="s">
        <v>138</v>
      </c>
      <c r="E260" s="213" t="s">
        <v>558</v>
      </c>
      <c r="F260" s="214" t="s">
        <v>559</v>
      </c>
      <c r="G260" s="215" t="s">
        <v>156</v>
      </c>
      <c r="H260" s="216">
        <v>10</v>
      </c>
      <c r="I260" s="217"/>
      <c r="J260" s="218">
        <f>ROUND(I260*H260,2)</f>
        <v>0</v>
      </c>
      <c r="K260" s="214" t="s">
        <v>181</v>
      </c>
      <c r="L260" s="70"/>
      <c r="M260" s="219" t="s">
        <v>21</v>
      </c>
      <c r="N260" s="220" t="s">
        <v>43</v>
      </c>
      <c r="O260" s="45"/>
      <c r="P260" s="221">
        <f>O260*H260</f>
        <v>0</v>
      </c>
      <c r="Q260" s="221">
        <v>0.00024000000000000001</v>
      </c>
      <c r="R260" s="221">
        <f>Q260*H260</f>
        <v>0.0024000000000000002</v>
      </c>
      <c r="S260" s="221">
        <v>0</v>
      </c>
      <c r="T260" s="222">
        <f>S260*H260</f>
        <v>0</v>
      </c>
      <c r="AR260" s="22" t="s">
        <v>240</v>
      </c>
      <c r="AT260" s="22" t="s">
        <v>138</v>
      </c>
      <c r="AU260" s="22" t="s">
        <v>136</v>
      </c>
      <c r="AY260" s="22" t="s">
        <v>135</v>
      </c>
      <c r="BE260" s="223">
        <f>IF(N260="základní",J260,0)</f>
        <v>0</v>
      </c>
      <c r="BF260" s="223">
        <f>IF(N260="snížená",J260,0)</f>
        <v>0</v>
      </c>
      <c r="BG260" s="223">
        <f>IF(N260="zákl. přenesená",J260,0)</f>
        <v>0</v>
      </c>
      <c r="BH260" s="223">
        <f>IF(N260="sníž. přenesená",J260,0)</f>
        <v>0</v>
      </c>
      <c r="BI260" s="223">
        <f>IF(N260="nulová",J260,0)</f>
        <v>0</v>
      </c>
      <c r="BJ260" s="22" t="s">
        <v>136</v>
      </c>
      <c r="BK260" s="223">
        <f>ROUND(I260*H260,2)</f>
        <v>0</v>
      </c>
      <c r="BL260" s="22" t="s">
        <v>240</v>
      </c>
      <c r="BM260" s="22" t="s">
        <v>560</v>
      </c>
    </row>
    <row r="261" s="1" customFormat="1" ht="25.5" customHeight="1">
      <c r="B261" s="44"/>
      <c r="C261" s="212" t="s">
        <v>561</v>
      </c>
      <c r="D261" s="212" t="s">
        <v>138</v>
      </c>
      <c r="E261" s="213" t="s">
        <v>562</v>
      </c>
      <c r="F261" s="214" t="s">
        <v>563</v>
      </c>
      <c r="G261" s="215" t="s">
        <v>156</v>
      </c>
      <c r="H261" s="216">
        <v>10</v>
      </c>
      <c r="I261" s="217"/>
      <c r="J261" s="218">
        <f>ROUND(I261*H261,2)</f>
        <v>0</v>
      </c>
      <c r="K261" s="214" t="s">
        <v>181</v>
      </c>
      <c r="L261" s="70"/>
      <c r="M261" s="219" t="s">
        <v>21</v>
      </c>
      <c r="N261" s="220" t="s">
        <v>43</v>
      </c>
      <c r="O261" s="45"/>
      <c r="P261" s="221">
        <f>O261*H261</f>
        <v>0</v>
      </c>
      <c r="Q261" s="221">
        <v>0.00060999999999999997</v>
      </c>
      <c r="R261" s="221">
        <f>Q261*H261</f>
        <v>0.0060999999999999995</v>
      </c>
      <c r="S261" s="221">
        <v>0</v>
      </c>
      <c r="T261" s="222">
        <f>S261*H261</f>
        <v>0</v>
      </c>
      <c r="AR261" s="22" t="s">
        <v>240</v>
      </c>
      <c r="AT261" s="22" t="s">
        <v>138</v>
      </c>
      <c r="AU261" s="22" t="s">
        <v>136</v>
      </c>
      <c r="AY261" s="22" t="s">
        <v>135</v>
      </c>
      <c r="BE261" s="223">
        <f>IF(N261="základní",J261,0)</f>
        <v>0</v>
      </c>
      <c r="BF261" s="223">
        <f>IF(N261="snížená",J261,0)</f>
        <v>0</v>
      </c>
      <c r="BG261" s="223">
        <f>IF(N261="zákl. přenesená",J261,0)</f>
        <v>0</v>
      </c>
      <c r="BH261" s="223">
        <f>IF(N261="sníž. přenesená",J261,0)</f>
        <v>0</v>
      </c>
      <c r="BI261" s="223">
        <f>IF(N261="nulová",J261,0)</f>
        <v>0</v>
      </c>
      <c r="BJ261" s="22" t="s">
        <v>136</v>
      </c>
      <c r="BK261" s="223">
        <f>ROUND(I261*H261,2)</f>
        <v>0</v>
      </c>
      <c r="BL261" s="22" t="s">
        <v>240</v>
      </c>
      <c r="BM261" s="22" t="s">
        <v>564</v>
      </c>
    </row>
    <row r="262" s="1" customFormat="1" ht="25.5" customHeight="1">
      <c r="B262" s="44"/>
      <c r="C262" s="212" t="s">
        <v>565</v>
      </c>
      <c r="D262" s="212" t="s">
        <v>138</v>
      </c>
      <c r="E262" s="213" t="s">
        <v>566</v>
      </c>
      <c r="F262" s="214" t="s">
        <v>567</v>
      </c>
      <c r="G262" s="215" t="s">
        <v>156</v>
      </c>
      <c r="H262" s="216">
        <v>3</v>
      </c>
      <c r="I262" s="217"/>
      <c r="J262" s="218">
        <f>ROUND(I262*H262,2)</f>
        <v>0</v>
      </c>
      <c r="K262" s="214" t="s">
        <v>181</v>
      </c>
      <c r="L262" s="70"/>
      <c r="M262" s="219" t="s">
        <v>21</v>
      </c>
      <c r="N262" s="220" t="s">
        <v>43</v>
      </c>
      <c r="O262" s="45"/>
      <c r="P262" s="221">
        <f>O262*H262</f>
        <v>0</v>
      </c>
      <c r="Q262" s="221">
        <v>0.00088000000000000003</v>
      </c>
      <c r="R262" s="221">
        <f>Q262*H262</f>
        <v>0.00264</v>
      </c>
      <c r="S262" s="221">
        <v>0</v>
      </c>
      <c r="T262" s="222">
        <f>S262*H262</f>
        <v>0</v>
      </c>
      <c r="AR262" s="22" t="s">
        <v>240</v>
      </c>
      <c r="AT262" s="22" t="s">
        <v>138</v>
      </c>
      <c r="AU262" s="22" t="s">
        <v>136</v>
      </c>
      <c r="AY262" s="22" t="s">
        <v>135</v>
      </c>
      <c r="BE262" s="223">
        <f>IF(N262="základní",J262,0)</f>
        <v>0</v>
      </c>
      <c r="BF262" s="223">
        <f>IF(N262="snížená",J262,0)</f>
        <v>0</v>
      </c>
      <c r="BG262" s="223">
        <f>IF(N262="zákl. přenesená",J262,0)</f>
        <v>0</v>
      </c>
      <c r="BH262" s="223">
        <f>IF(N262="sníž. přenesená",J262,0)</f>
        <v>0</v>
      </c>
      <c r="BI262" s="223">
        <f>IF(N262="nulová",J262,0)</f>
        <v>0</v>
      </c>
      <c r="BJ262" s="22" t="s">
        <v>136</v>
      </c>
      <c r="BK262" s="223">
        <f>ROUND(I262*H262,2)</f>
        <v>0</v>
      </c>
      <c r="BL262" s="22" t="s">
        <v>240</v>
      </c>
      <c r="BM262" s="22" t="s">
        <v>568</v>
      </c>
    </row>
    <row r="263" s="1" customFormat="1" ht="16.5" customHeight="1">
      <c r="B263" s="44"/>
      <c r="C263" s="212" t="s">
        <v>569</v>
      </c>
      <c r="D263" s="212" t="s">
        <v>138</v>
      </c>
      <c r="E263" s="213" t="s">
        <v>570</v>
      </c>
      <c r="F263" s="214" t="s">
        <v>571</v>
      </c>
      <c r="G263" s="215" t="s">
        <v>156</v>
      </c>
      <c r="H263" s="216">
        <v>10</v>
      </c>
      <c r="I263" s="217"/>
      <c r="J263" s="218">
        <f>ROUND(I263*H263,2)</f>
        <v>0</v>
      </c>
      <c r="K263" s="214" t="s">
        <v>181</v>
      </c>
      <c r="L263" s="70"/>
      <c r="M263" s="219" t="s">
        <v>21</v>
      </c>
      <c r="N263" s="220" t="s">
        <v>43</v>
      </c>
      <c r="O263" s="45"/>
      <c r="P263" s="221">
        <f>O263*H263</f>
        <v>0</v>
      </c>
      <c r="Q263" s="221">
        <v>0.00027999999999999998</v>
      </c>
      <c r="R263" s="221">
        <f>Q263*H263</f>
        <v>0.0027999999999999995</v>
      </c>
      <c r="S263" s="221">
        <v>0.0041000000000000003</v>
      </c>
      <c r="T263" s="222">
        <f>S263*H263</f>
        <v>0.041000000000000002</v>
      </c>
      <c r="AR263" s="22" t="s">
        <v>240</v>
      </c>
      <c r="AT263" s="22" t="s">
        <v>138</v>
      </c>
      <c r="AU263" s="22" t="s">
        <v>136</v>
      </c>
      <c r="AY263" s="22" t="s">
        <v>135</v>
      </c>
      <c r="BE263" s="223">
        <f>IF(N263="základní",J263,0)</f>
        <v>0</v>
      </c>
      <c r="BF263" s="223">
        <f>IF(N263="snížená",J263,0)</f>
        <v>0</v>
      </c>
      <c r="BG263" s="223">
        <f>IF(N263="zákl. přenesená",J263,0)</f>
        <v>0</v>
      </c>
      <c r="BH263" s="223">
        <f>IF(N263="sníž. přenesená",J263,0)</f>
        <v>0</v>
      </c>
      <c r="BI263" s="223">
        <f>IF(N263="nulová",J263,0)</f>
        <v>0</v>
      </c>
      <c r="BJ263" s="22" t="s">
        <v>136</v>
      </c>
      <c r="BK263" s="223">
        <f>ROUND(I263*H263,2)</f>
        <v>0</v>
      </c>
      <c r="BL263" s="22" t="s">
        <v>240</v>
      </c>
      <c r="BM263" s="22" t="s">
        <v>572</v>
      </c>
    </row>
    <row r="264" s="1" customFormat="1" ht="25.5" customHeight="1">
      <c r="B264" s="44"/>
      <c r="C264" s="212" t="s">
        <v>573</v>
      </c>
      <c r="D264" s="212" t="s">
        <v>138</v>
      </c>
      <c r="E264" s="213" t="s">
        <v>574</v>
      </c>
      <c r="F264" s="214" t="s">
        <v>575</v>
      </c>
      <c r="G264" s="215" t="s">
        <v>156</v>
      </c>
      <c r="H264" s="216">
        <v>11</v>
      </c>
      <c r="I264" s="217"/>
      <c r="J264" s="218">
        <f>ROUND(I264*H264,2)</f>
        <v>0</v>
      </c>
      <c r="K264" s="214" t="s">
        <v>181</v>
      </c>
      <c r="L264" s="70"/>
      <c r="M264" s="219" t="s">
        <v>21</v>
      </c>
      <c r="N264" s="220" t="s">
        <v>43</v>
      </c>
      <c r="O264" s="45"/>
      <c r="P264" s="221">
        <f>O264*H264</f>
        <v>0</v>
      </c>
      <c r="Q264" s="221">
        <v>0.00017000000000000001</v>
      </c>
      <c r="R264" s="221">
        <f>Q264*H264</f>
        <v>0.0018700000000000001</v>
      </c>
      <c r="S264" s="221">
        <v>0</v>
      </c>
      <c r="T264" s="222">
        <f>S264*H264</f>
        <v>0</v>
      </c>
      <c r="AR264" s="22" t="s">
        <v>240</v>
      </c>
      <c r="AT264" s="22" t="s">
        <v>138</v>
      </c>
      <c r="AU264" s="22" t="s">
        <v>136</v>
      </c>
      <c r="AY264" s="22" t="s">
        <v>135</v>
      </c>
      <c r="BE264" s="223">
        <f>IF(N264="základní",J264,0)</f>
        <v>0</v>
      </c>
      <c r="BF264" s="223">
        <f>IF(N264="snížená",J264,0)</f>
        <v>0</v>
      </c>
      <c r="BG264" s="223">
        <f>IF(N264="zákl. přenesená",J264,0)</f>
        <v>0</v>
      </c>
      <c r="BH264" s="223">
        <f>IF(N264="sníž. přenesená",J264,0)</f>
        <v>0</v>
      </c>
      <c r="BI264" s="223">
        <f>IF(N264="nulová",J264,0)</f>
        <v>0</v>
      </c>
      <c r="BJ264" s="22" t="s">
        <v>136</v>
      </c>
      <c r="BK264" s="223">
        <f>ROUND(I264*H264,2)</f>
        <v>0</v>
      </c>
      <c r="BL264" s="22" t="s">
        <v>240</v>
      </c>
      <c r="BM264" s="22" t="s">
        <v>576</v>
      </c>
    </row>
    <row r="265" s="1" customFormat="1" ht="38.25" customHeight="1">
      <c r="B265" s="44"/>
      <c r="C265" s="212" t="s">
        <v>577</v>
      </c>
      <c r="D265" s="212" t="s">
        <v>138</v>
      </c>
      <c r="E265" s="213" t="s">
        <v>578</v>
      </c>
      <c r="F265" s="214" t="s">
        <v>579</v>
      </c>
      <c r="G265" s="215" t="s">
        <v>162</v>
      </c>
      <c r="H265" s="216">
        <v>0.44600000000000001</v>
      </c>
      <c r="I265" s="217"/>
      <c r="J265" s="218">
        <f>ROUND(I265*H265,2)</f>
        <v>0</v>
      </c>
      <c r="K265" s="214" t="s">
        <v>181</v>
      </c>
      <c r="L265" s="70"/>
      <c r="M265" s="219" t="s">
        <v>21</v>
      </c>
      <c r="N265" s="220" t="s">
        <v>43</v>
      </c>
      <c r="O265" s="45"/>
      <c r="P265" s="221">
        <f>O265*H265</f>
        <v>0</v>
      </c>
      <c r="Q265" s="221">
        <v>0</v>
      </c>
      <c r="R265" s="221">
        <f>Q265*H265</f>
        <v>0</v>
      </c>
      <c r="S265" s="221">
        <v>0</v>
      </c>
      <c r="T265" s="222">
        <f>S265*H265</f>
        <v>0</v>
      </c>
      <c r="AR265" s="22" t="s">
        <v>240</v>
      </c>
      <c r="AT265" s="22" t="s">
        <v>138</v>
      </c>
      <c r="AU265" s="22" t="s">
        <v>136</v>
      </c>
      <c r="AY265" s="22" t="s">
        <v>135</v>
      </c>
      <c r="BE265" s="223">
        <f>IF(N265="základní",J265,0)</f>
        <v>0</v>
      </c>
      <c r="BF265" s="223">
        <f>IF(N265="snížená",J265,0)</f>
        <v>0</v>
      </c>
      <c r="BG265" s="223">
        <f>IF(N265="zákl. přenesená",J265,0)</f>
        <v>0</v>
      </c>
      <c r="BH265" s="223">
        <f>IF(N265="sníž. přenesená",J265,0)</f>
        <v>0</v>
      </c>
      <c r="BI265" s="223">
        <f>IF(N265="nulová",J265,0)</f>
        <v>0</v>
      </c>
      <c r="BJ265" s="22" t="s">
        <v>136</v>
      </c>
      <c r="BK265" s="223">
        <f>ROUND(I265*H265,2)</f>
        <v>0</v>
      </c>
      <c r="BL265" s="22" t="s">
        <v>240</v>
      </c>
      <c r="BM265" s="22" t="s">
        <v>580</v>
      </c>
    </row>
    <row r="266" s="1" customFormat="1">
      <c r="B266" s="44"/>
      <c r="C266" s="72"/>
      <c r="D266" s="224" t="s">
        <v>145</v>
      </c>
      <c r="E266" s="72"/>
      <c r="F266" s="225" t="s">
        <v>581</v>
      </c>
      <c r="G266" s="72"/>
      <c r="H266" s="72"/>
      <c r="I266" s="183"/>
      <c r="J266" s="72"/>
      <c r="K266" s="72"/>
      <c r="L266" s="70"/>
      <c r="M266" s="226"/>
      <c r="N266" s="45"/>
      <c r="O266" s="45"/>
      <c r="P266" s="45"/>
      <c r="Q266" s="45"/>
      <c r="R266" s="45"/>
      <c r="S266" s="45"/>
      <c r="T266" s="93"/>
      <c r="AT266" s="22" t="s">
        <v>145</v>
      </c>
      <c r="AU266" s="22" t="s">
        <v>136</v>
      </c>
    </row>
    <row r="267" s="10" customFormat="1" ht="29.88" customHeight="1">
      <c r="B267" s="196"/>
      <c r="C267" s="197"/>
      <c r="D267" s="198" t="s">
        <v>70</v>
      </c>
      <c r="E267" s="210" t="s">
        <v>582</v>
      </c>
      <c r="F267" s="210" t="s">
        <v>583</v>
      </c>
      <c r="G267" s="197"/>
      <c r="H267" s="197"/>
      <c r="I267" s="200"/>
      <c r="J267" s="211">
        <f>BK267</f>
        <v>0</v>
      </c>
      <c r="K267" s="197"/>
      <c r="L267" s="202"/>
      <c r="M267" s="203"/>
      <c r="N267" s="204"/>
      <c r="O267" s="204"/>
      <c r="P267" s="205">
        <f>SUM(P268:P296)</f>
        <v>0</v>
      </c>
      <c r="Q267" s="204"/>
      <c r="R267" s="205">
        <f>SUM(R268:R296)</f>
        <v>1.0179500000000001</v>
      </c>
      <c r="S267" s="204"/>
      <c r="T267" s="206">
        <f>SUM(T268:T296)</f>
        <v>1.17482</v>
      </c>
      <c r="AR267" s="207" t="s">
        <v>136</v>
      </c>
      <c r="AT267" s="208" t="s">
        <v>70</v>
      </c>
      <c r="AU267" s="208" t="s">
        <v>76</v>
      </c>
      <c r="AY267" s="207" t="s">
        <v>135</v>
      </c>
      <c r="BK267" s="209">
        <f>SUM(BK268:BK296)</f>
        <v>0</v>
      </c>
    </row>
    <row r="268" s="1" customFormat="1" ht="16.5" customHeight="1">
      <c r="B268" s="44"/>
      <c r="C268" s="212" t="s">
        <v>584</v>
      </c>
      <c r="D268" s="212" t="s">
        <v>138</v>
      </c>
      <c r="E268" s="213" t="s">
        <v>585</v>
      </c>
      <c r="F268" s="214" t="s">
        <v>586</v>
      </c>
      <c r="G268" s="215" t="s">
        <v>522</v>
      </c>
      <c r="H268" s="216">
        <v>12</v>
      </c>
      <c r="I268" s="217"/>
      <c r="J268" s="218">
        <f>ROUND(I268*H268,2)</f>
        <v>0</v>
      </c>
      <c r="K268" s="214" t="s">
        <v>181</v>
      </c>
      <c r="L268" s="70"/>
      <c r="M268" s="219" t="s">
        <v>21</v>
      </c>
      <c r="N268" s="220" t="s">
        <v>43</v>
      </c>
      <c r="O268" s="45"/>
      <c r="P268" s="221">
        <f>O268*H268</f>
        <v>0</v>
      </c>
      <c r="Q268" s="221">
        <v>0</v>
      </c>
      <c r="R268" s="221">
        <f>Q268*H268</f>
        <v>0</v>
      </c>
      <c r="S268" s="221">
        <v>0.034200000000000001</v>
      </c>
      <c r="T268" s="222">
        <f>S268*H268</f>
        <v>0.41039999999999999</v>
      </c>
      <c r="AR268" s="22" t="s">
        <v>240</v>
      </c>
      <c r="AT268" s="22" t="s">
        <v>138</v>
      </c>
      <c r="AU268" s="22" t="s">
        <v>136</v>
      </c>
      <c r="AY268" s="22" t="s">
        <v>135</v>
      </c>
      <c r="BE268" s="223">
        <f>IF(N268="základní",J268,0)</f>
        <v>0</v>
      </c>
      <c r="BF268" s="223">
        <f>IF(N268="snížená",J268,0)</f>
        <v>0</v>
      </c>
      <c r="BG268" s="223">
        <f>IF(N268="zákl. přenesená",J268,0)</f>
        <v>0</v>
      </c>
      <c r="BH268" s="223">
        <f>IF(N268="sníž. přenesená",J268,0)</f>
        <v>0</v>
      </c>
      <c r="BI268" s="223">
        <f>IF(N268="nulová",J268,0)</f>
        <v>0</v>
      </c>
      <c r="BJ268" s="22" t="s">
        <v>136</v>
      </c>
      <c r="BK268" s="223">
        <f>ROUND(I268*H268,2)</f>
        <v>0</v>
      </c>
      <c r="BL268" s="22" t="s">
        <v>240</v>
      </c>
      <c r="BM268" s="22" t="s">
        <v>587</v>
      </c>
    </row>
    <row r="269" s="1" customFormat="1" ht="16.5" customHeight="1">
      <c r="B269" s="44"/>
      <c r="C269" s="212" t="s">
        <v>588</v>
      </c>
      <c r="D269" s="212" t="s">
        <v>138</v>
      </c>
      <c r="E269" s="213" t="s">
        <v>589</v>
      </c>
      <c r="F269" s="214" t="s">
        <v>590</v>
      </c>
      <c r="G269" s="215" t="s">
        <v>522</v>
      </c>
      <c r="H269" s="216">
        <v>10</v>
      </c>
      <c r="I269" s="217"/>
      <c r="J269" s="218">
        <f>ROUND(I269*H269,2)</f>
        <v>0</v>
      </c>
      <c r="K269" s="214" t="s">
        <v>181</v>
      </c>
      <c r="L269" s="70"/>
      <c r="M269" s="219" t="s">
        <v>21</v>
      </c>
      <c r="N269" s="220" t="s">
        <v>43</v>
      </c>
      <c r="O269" s="45"/>
      <c r="P269" s="221">
        <f>O269*H269</f>
        <v>0</v>
      </c>
      <c r="Q269" s="221">
        <v>0.023199999999999998</v>
      </c>
      <c r="R269" s="221">
        <f>Q269*H269</f>
        <v>0.23199999999999998</v>
      </c>
      <c r="S269" s="221">
        <v>0</v>
      </c>
      <c r="T269" s="222">
        <f>S269*H269</f>
        <v>0</v>
      </c>
      <c r="AR269" s="22" t="s">
        <v>240</v>
      </c>
      <c r="AT269" s="22" t="s">
        <v>138</v>
      </c>
      <c r="AU269" s="22" t="s">
        <v>136</v>
      </c>
      <c r="AY269" s="22" t="s">
        <v>135</v>
      </c>
      <c r="BE269" s="223">
        <f>IF(N269="základní",J269,0)</f>
        <v>0</v>
      </c>
      <c r="BF269" s="223">
        <f>IF(N269="snížená",J269,0)</f>
        <v>0</v>
      </c>
      <c r="BG269" s="223">
        <f>IF(N269="zákl. přenesená",J269,0)</f>
        <v>0</v>
      </c>
      <c r="BH269" s="223">
        <f>IF(N269="sníž. přenesená",J269,0)</f>
        <v>0</v>
      </c>
      <c r="BI269" s="223">
        <f>IF(N269="nulová",J269,0)</f>
        <v>0</v>
      </c>
      <c r="BJ269" s="22" t="s">
        <v>136</v>
      </c>
      <c r="BK269" s="223">
        <f>ROUND(I269*H269,2)</f>
        <v>0</v>
      </c>
      <c r="BL269" s="22" t="s">
        <v>240</v>
      </c>
      <c r="BM269" s="22" t="s">
        <v>591</v>
      </c>
    </row>
    <row r="270" s="1" customFormat="1">
      <c r="B270" s="44"/>
      <c r="C270" s="72"/>
      <c r="D270" s="224" t="s">
        <v>145</v>
      </c>
      <c r="E270" s="72"/>
      <c r="F270" s="225" t="s">
        <v>592</v>
      </c>
      <c r="G270" s="72"/>
      <c r="H270" s="72"/>
      <c r="I270" s="183"/>
      <c r="J270" s="72"/>
      <c r="K270" s="72"/>
      <c r="L270" s="70"/>
      <c r="M270" s="226"/>
      <c r="N270" s="45"/>
      <c r="O270" s="45"/>
      <c r="P270" s="45"/>
      <c r="Q270" s="45"/>
      <c r="R270" s="45"/>
      <c r="S270" s="45"/>
      <c r="T270" s="93"/>
      <c r="AT270" s="22" t="s">
        <v>145</v>
      </c>
      <c r="AU270" s="22" t="s">
        <v>136</v>
      </c>
    </row>
    <row r="271" s="1" customFormat="1" ht="16.5" customHeight="1">
      <c r="B271" s="44"/>
      <c r="C271" s="212" t="s">
        <v>593</v>
      </c>
      <c r="D271" s="212" t="s">
        <v>138</v>
      </c>
      <c r="E271" s="213" t="s">
        <v>594</v>
      </c>
      <c r="F271" s="214" t="s">
        <v>595</v>
      </c>
      <c r="G271" s="215" t="s">
        <v>522</v>
      </c>
      <c r="H271" s="216">
        <v>2</v>
      </c>
      <c r="I271" s="217"/>
      <c r="J271" s="218">
        <f>ROUND(I271*H271,2)</f>
        <v>0</v>
      </c>
      <c r="K271" s="214" t="s">
        <v>181</v>
      </c>
      <c r="L271" s="70"/>
      <c r="M271" s="219" t="s">
        <v>21</v>
      </c>
      <c r="N271" s="220" t="s">
        <v>43</v>
      </c>
      <c r="O271" s="45"/>
      <c r="P271" s="221">
        <f>O271*H271</f>
        <v>0</v>
      </c>
      <c r="Q271" s="221">
        <v>0.023230000000000001</v>
      </c>
      <c r="R271" s="221">
        <f>Q271*H271</f>
        <v>0.046460000000000001</v>
      </c>
      <c r="S271" s="221">
        <v>0</v>
      </c>
      <c r="T271" s="222">
        <f>S271*H271</f>
        <v>0</v>
      </c>
      <c r="AR271" s="22" t="s">
        <v>240</v>
      </c>
      <c r="AT271" s="22" t="s">
        <v>138</v>
      </c>
      <c r="AU271" s="22" t="s">
        <v>136</v>
      </c>
      <c r="AY271" s="22" t="s">
        <v>135</v>
      </c>
      <c r="BE271" s="223">
        <f>IF(N271="základní",J271,0)</f>
        <v>0</v>
      </c>
      <c r="BF271" s="223">
        <f>IF(N271="snížená",J271,0)</f>
        <v>0</v>
      </c>
      <c r="BG271" s="223">
        <f>IF(N271="zákl. přenesená",J271,0)</f>
        <v>0</v>
      </c>
      <c r="BH271" s="223">
        <f>IF(N271="sníž. přenesená",J271,0)</f>
        <v>0</v>
      </c>
      <c r="BI271" s="223">
        <f>IF(N271="nulová",J271,0)</f>
        <v>0</v>
      </c>
      <c r="BJ271" s="22" t="s">
        <v>136</v>
      </c>
      <c r="BK271" s="223">
        <f>ROUND(I271*H271,2)</f>
        <v>0</v>
      </c>
      <c r="BL271" s="22" t="s">
        <v>240</v>
      </c>
      <c r="BM271" s="22" t="s">
        <v>596</v>
      </c>
    </row>
    <row r="272" s="1" customFormat="1">
      <c r="B272" s="44"/>
      <c r="C272" s="72"/>
      <c r="D272" s="224" t="s">
        <v>145</v>
      </c>
      <c r="E272" s="72"/>
      <c r="F272" s="225" t="s">
        <v>592</v>
      </c>
      <c r="G272" s="72"/>
      <c r="H272" s="72"/>
      <c r="I272" s="183"/>
      <c r="J272" s="72"/>
      <c r="K272" s="72"/>
      <c r="L272" s="70"/>
      <c r="M272" s="226"/>
      <c r="N272" s="45"/>
      <c r="O272" s="45"/>
      <c r="P272" s="45"/>
      <c r="Q272" s="45"/>
      <c r="R272" s="45"/>
      <c r="S272" s="45"/>
      <c r="T272" s="93"/>
      <c r="AT272" s="22" t="s">
        <v>145</v>
      </c>
      <c r="AU272" s="22" t="s">
        <v>136</v>
      </c>
    </row>
    <row r="273" s="1" customFormat="1" ht="16.5" customHeight="1">
      <c r="B273" s="44"/>
      <c r="C273" s="212" t="s">
        <v>597</v>
      </c>
      <c r="D273" s="212" t="s">
        <v>138</v>
      </c>
      <c r="E273" s="213" t="s">
        <v>598</v>
      </c>
      <c r="F273" s="214" t="s">
        <v>599</v>
      </c>
      <c r="G273" s="215" t="s">
        <v>522</v>
      </c>
      <c r="H273" s="216">
        <v>11</v>
      </c>
      <c r="I273" s="217"/>
      <c r="J273" s="218">
        <f>ROUND(I273*H273,2)</f>
        <v>0</v>
      </c>
      <c r="K273" s="214" t="s">
        <v>181</v>
      </c>
      <c r="L273" s="70"/>
      <c r="M273" s="219" t="s">
        <v>21</v>
      </c>
      <c r="N273" s="220" t="s">
        <v>43</v>
      </c>
      <c r="O273" s="45"/>
      <c r="P273" s="221">
        <f>O273*H273</f>
        <v>0</v>
      </c>
      <c r="Q273" s="221">
        <v>0</v>
      </c>
      <c r="R273" s="221">
        <f>Q273*H273</f>
        <v>0</v>
      </c>
      <c r="S273" s="221">
        <v>0.019460000000000002</v>
      </c>
      <c r="T273" s="222">
        <f>S273*H273</f>
        <v>0.21406000000000003</v>
      </c>
      <c r="AR273" s="22" t="s">
        <v>240</v>
      </c>
      <c r="AT273" s="22" t="s">
        <v>138</v>
      </c>
      <c r="AU273" s="22" t="s">
        <v>136</v>
      </c>
      <c r="AY273" s="22" t="s">
        <v>135</v>
      </c>
      <c r="BE273" s="223">
        <f>IF(N273="základní",J273,0)</f>
        <v>0</v>
      </c>
      <c r="BF273" s="223">
        <f>IF(N273="snížená",J273,0)</f>
        <v>0</v>
      </c>
      <c r="BG273" s="223">
        <f>IF(N273="zákl. přenesená",J273,0)</f>
        <v>0</v>
      </c>
      <c r="BH273" s="223">
        <f>IF(N273="sníž. přenesená",J273,0)</f>
        <v>0</v>
      </c>
      <c r="BI273" s="223">
        <f>IF(N273="nulová",J273,0)</f>
        <v>0</v>
      </c>
      <c r="BJ273" s="22" t="s">
        <v>136</v>
      </c>
      <c r="BK273" s="223">
        <f>ROUND(I273*H273,2)</f>
        <v>0</v>
      </c>
      <c r="BL273" s="22" t="s">
        <v>240</v>
      </c>
      <c r="BM273" s="22" t="s">
        <v>600</v>
      </c>
    </row>
    <row r="274" s="1" customFormat="1" ht="25.5" customHeight="1">
      <c r="B274" s="44"/>
      <c r="C274" s="212" t="s">
        <v>601</v>
      </c>
      <c r="D274" s="212" t="s">
        <v>138</v>
      </c>
      <c r="E274" s="213" t="s">
        <v>602</v>
      </c>
      <c r="F274" s="214" t="s">
        <v>603</v>
      </c>
      <c r="G274" s="215" t="s">
        <v>522</v>
      </c>
      <c r="H274" s="216">
        <v>11</v>
      </c>
      <c r="I274" s="217"/>
      <c r="J274" s="218">
        <f>ROUND(I274*H274,2)</f>
        <v>0</v>
      </c>
      <c r="K274" s="214" t="s">
        <v>181</v>
      </c>
      <c r="L274" s="70"/>
      <c r="M274" s="219" t="s">
        <v>21</v>
      </c>
      <c r="N274" s="220" t="s">
        <v>43</v>
      </c>
      <c r="O274" s="45"/>
      <c r="P274" s="221">
        <f>O274*H274</f>
        <v>0</v>
      </c>
      <c r="Q274" s="221">
        <v>0.014760000000000001</v>
      </c>
      <c r="R274" s="221">
        <f>Q274*H274</f>
        <v>0.16236</v>
      </c>
      <c r="S274" s="221">
        <v>0</v>
      </c>
      <c r="T274" s="222">
        <f>S274*H274</f>
        <v>0</v>
      </c>
      <c r="AR274" s="22" t="s">
        <v>240</v>
      </c>
      <c r="AT274" s="22" t="s">
        <v>138</v>
      </c>
      <c r="AU274" s="22" t="s">
        <v>136</v>
      </c>
      <c r="AY274" s="22" t="s">
        <v>135</v>
      </c>
      <c r="BE274" s="223">
        <f>IF(N274="základní",J274,0)</f>
        <v>0</v>
      </c>
      <c r="BF274" s="223">
        <f>IF(N274="snížená",J274,0)</f>
        <v>0</v>
      </c>
      <c r="BG274" s="223">
        <f>IF(N274="zákl. přenesená",J274,0)</f>
        <v>0</v>
      </c>
      <c r="BH274" s="223">
        <f>IF(N274="sníž. přenesená",J274,0)</f>
        <v>0</v>
      </c>
      <c r="BI274" s="223">
        <f>IF(N274="nulová",J274,0)</f>
        <v>0</v>
      </c>
      <c r="BJ274" s="22" t="s">
        <v>136</v>
      </c>
      <c r="BK274" s="223">
        <f>ROUND(I274*H274,2)</f>
        <v>0</v>
      </c>
      <c r="BL274" s="22" t="s">
        <v>240</v>
      </c>
      <c r="BM274" s="22" t="s">
        <v>604</v>
      </c>
    </row>
    <row r="275" s="1" customFormat="1">
      <c r="B275" s="44"/>
      <c r="C275" s="72"/>
      <c r="D275" s="224" t="s">
        <v>145</v>
      </c>
      <c r="E275" s="72"/>
      <c r="F275" s="225" t="s">
        <v>605</v>
      </c>
      <c r="G275" s="72"/>
      <c r="H275" s="72"/>
      <c r="I275" s="183"/>
      <c r="J275" s="72"/>
      <c r="K275" s="72"/>
      <c r="L275" s="70"/>
      <c r="M275" s="226"/>
      <c r="N275" s="45"/>
      <c r="O275" s="45"/>
      <c r="P275" s="45"/>
      <c r="Q275" s="45"/>
      <c r="R275" s="45"/>
      <c r="S275" s="45"/>
      <c r="T275" s="93"/>
      <c r="AT275" s="22" t="s">
        <v>145</v>
      </c>
      <c r="AU275" s="22" t="s">
        <v>136</v>
      </c>
    </row>
    <row r="276" s="1" customFormat="1" ht="16.5" customHeight="1">
      <c r="B276" s="44"/>
      <c r="C276" s="212" t="s">
        <v>606</v>
      </c>
      <c r="D276" s="212" t="s">
        <v>138</v>
      </c>
      <c r="E276" s="213" t="s">
        <v>607</v>
      </c>
      <c r="F276" s="214" t="s">
        <v>608</v>
      </c>
      <c r="G276" s="215" t="s">
        <v>522</v>
      </c>
      <c r="H276" s="216">
        <v>10</v>
      </c>
      <c r="I276" s="217"/>
      <c r="J276" s="218">
        <f>ROUND(I276*H276,2)</f>
        <v>0</v>
      </c>
      <c r="K276" s="214" t="s">
        <v>181</v>
      </c>
      <c r="L276" s="70"/>
      <c r="M276" s="219" t="s">
        <v>21</v>
      </c>
      <c r="N276" s="220" t="s">
        <v>43</v>
      </c>
      <c r="O276" s="45"/>
      <c r="P276" s="221">
        <f>O276*H276</f>
        <v>0</v>
      </c>
      <c r="Q276" s="221">
        <v>0</v>
      </c>
      <c r="R276" s="221">
        <f>Q276*H276</f>
        <v>0</v>
      </c>
      <c r="S276" s="221">
        <v>0.032899999999999999</v>
      </c>
      <c r="T276" s="222">
        <f>S276*H276</f>
        <v>0.32899999999999996</v>
      </c>
      <c r="AR276" s="22" t="s">
        <v>240</v>
      </c>
      <c r="AT276" s="22" t="s">
        <v>138</v>
      </c>
      <c r="AU276" s="22" t="s">
        <v>136</v>
      </c>
      <c r="AY276" s="22" t="s">
        <v>135</v>
      </c>
      <c r="BE276" s="223">
        <f>IF(N276="základní",J276,0)</f>
        <v>0</v>
      </c>
      <c r="BF276" s="223">
        <f>IF(N276="snížená",J276,0)</f>
        <v>0</v>
      </c>
      <c r="BG276" s="223">
        <f>IF(N276="zákl. přenesená",J276,0)</f>
        <v>0</v>
      </c>
      <c r="BH276" s="223">
        <f>IF(N276="sníž. přenesená",J276,0)</f>
        <v>0</v>
      </c>
      <c r="BI276" s="223">
        <f>IF(N276="nulová",J276,0)</f>
        <v>0</v>
      </c>
      <c r="BJ276" s="22" t="s">
        <v>136</v>
      </c>
      <c r="BK276" s="223">
        <f>ROUND(I276*H276,2)</f>
        <v>0</v>
      </c>
      <c r="BL276" s="22" t="s">
        <v>240</v>
      </c>
      <c r="BM276" s="22" t="s">
        <v>609</v>
      </c>
    </row>
    <row r="277" s="1" customFormat="1" ht="25.5" customHeight="1">
      <c r="B277" s="44"/>
      <c r="C277" s="212" t="s">
        <v>610</v>
      </c>
      <c r="D277" s="212" t="s">
        <v>138</v>
      </c>
      <c r="E277" s="213" t="s">
        <v>611</v>
      </c>
      <c r="F277" s="214" t="s">
        <v>612</v>
      </c>
      <c r="G277" s="215" t="s">
        <v>522</v>
      </c>
      <c r="H277" s="216">
        <v>10</v>
      </c>
      <c r="I277" s="217"/>
      <c r="J277" s="218">
        <f>ROUND(I277*H277,2)</f>
        <v>0</v>
      </c>
      <c r="K277" s="214" t="s">
        <v>181</v>
      </c>
      <c r="L277" s="70"/>
      <c r="M277" s="219" t="s">
        <v>21</v>
      </c>
      <c r="N277" s="220" t="s">
        <v>43</v>
      </c>
      <c r="O277" s="45"/>
      <c r="P277" s="221">
        <f>O277*H277</f>
        <v>0</v>
      </c>
      <c r="Q277" s="221">
        <v>0.049020000000000001</v>
      </c>
      <c r="R277" s="221">
        <f>Q277*H277</f>
        <v>0.49020000000000002</v>
      </c>
      <c r="S277" s="221">
        <v>0</v>
      </c>
      <c r="T277" s="222">
        <f>S277*H277</f>
        <v>0</v>
      </c>
      <c r="AR277" s="22" t="s">
        <v>240</v>
      </c>
      <c r="AT277" s="22" t="s">
        <v>138</v>
      </c>
      <c r="AU277" s="22" t="s">
        <v>136</v>
      </c>
      <c r="AY277" s="22" t="s">
        <v>135</v>
      </c>
      <c r="BE277" s="223">
        <f>IF(N277="základní",J277,0)</f>
        <v>0</v>
      </c>
      <c r="BF277" s="223">
        <f>IF(N277="snížená",J277,0)</f>
        <v>0</v>
      </c>
      <c r="BG277" s="223">
        <f>IF(N277="zákl. přenesená",J277,0)</f>
        <v>0</v>
      </c>
      <c r="BH277" s="223">
        <f>IF(N277="sníž. přenesená",J277,0)</f>
        <v>0</v>
      </c>
      <c r="BI277" s="223">
        <f>IF(N277="nulová",J277,0)</f>
        <v>0</v>
      </c>
      <c r="BJ277" s="22" t="s">
        <v>136</v>
      </c>
      <c r="BK277" s="223">
        <f>ROUND(I277*H277,2)</f>
        <v>0</v>
      </c>
      <c r="BL277" s="22" t="s">
        <v>240</v>
      </c>
      <c r="BM277" s="22" t="s">
        <v>613</v>
      </c>
    </row>
    <row r="278" s="1" customFormat="1">
      <c r="B278" s="44"/>
      <c r="C278" s="72"/>
      <c r="D278" s="224" t="s">
        <v>145</v>
      </c>
      <c r="E278" s="72"/>
      <c r="F278" s="225" t="s">
        <v>614</v>
      </c>
      <c r="G278" s="72"/>
      <c r="H278" s="72"/>
      <c r="I278" s="183"/>
      <c r="J278" s="72"/>
      <c r="K278" s="72"/>
      <c r="L278" s="70"/>
      <c r="M278" s="226"/>
      <c r="N278" s="45"/>
      <c r="O278" s="45"/>
      <c r="P278" s="45"/>
      <c r="Q278" s="45"/>
      <c r="R278" s="45"/>
      <c r="S278" s="45"/>
      <c r="T278" s="93"/>
      <c r="AT278" s="22" t="s">
        <v>145</v>
      </c>
      <c r="AU278" s="22" t="s">
        <v>136</v>
      </c>
    </row>
    <row r="279" s="1" customFormat="1" ht="25.5" customHeight="1">
      <c r="B279" s="44"/>
      <c r="C279" s="212" t="s">
        <v>615</v>
      </c>
      <c r="D279" s="212" t="s">
        <v>138</v>
      </c>
      <c r="E279" s="213" t="s">
        <v>616</v>
      </c>
      <c r="F279" s="214" t="s">
        <v>617</v>
      </c>
      <c r="G279" s="215" t="s">
        <v>522</v>
      </c>
      <c r="H279" s="216">
        <v>10</v>
      </c>
      <c r="I279" s="217"/>
      <c r="J279" s="218">
        <f>ROUND(I279*H279,2)</f>
        <v>0</v>
      </c>
      <c r="K279" s="214" t="s">
        <v>181</v>
      </c>
      <c r="L279" s="70"/>
      <c r="M279" s="219" t="s">
        <v>21</v>
      </c>
      <c r="N279" s="220" t="s">
        <v>43</v>
      </c>
      <c r="O279" s="45"/>
      <c r="P279" s="221">
        <f>O279*H279</f>
        <v>0</v>
      </c>
      <c r="Q279" s="221">
        <v>0</v>
      </c>
      <c r="R279" s="221">
        <f>Q279*H279</f>
        <v>0</v>
      </c>
      <c r="S279" s="221">
        <v>0.017299999999999999</v>
      </c>
      <c r="T279" s="222">
        <f>S279*H279</f>
        <v>0.17299999999999999</v>
      </c>
      <c r="AR279" s="22" t="s">
        <v>240</v>
      </c>
      <c r="AT279" s="22" t="s">
        <v>138</v>
      </c>
      <c r="AU279" s="22" t="s">
        <v>136</v>
      </c>
      <c r="AY279" s="22" t="s">
        <v>135</v>
      </c>
      <c r="BE279" s="223">
        <f>IF(N279="základní",J279,0)</f>
        <v>0</v>
      </c>
      <c r="BF279" s="223">
        <f>IF(N279="snížená",J279,0)</f>
        <v>0</v>
      </c>
      <c r="BG279" s="223">
        <f>IF(N279="zákl. přenesená",J279,0)</f>
        <v>0</v>
      </c>
      <c r="BH279" s="223">
        <f>IF(N279="sníž. přenesená",J279,0)</f>
        <v>0</v>
      </c>
      <c r="BI279" s="223">
        <f>IF(N279="nulová",J279,0)</f>
        <v>0</v>
      </c>
      <c r="BJ279" s="22" t="s">
        <v>136</v>
      </c>
      <c r="BK279" s="223">
        <f>ROUND(I279*H279,2)</f>
        <v>0</v>
      </c>
      <c r="BL279" s="22" t="s">
        <v>240</v>
      </c>
      <c r="BM279" s="22" t="s">
        <v>618</v>
      </c>
    </row>
    <row r="280" s="1" customFormat="1" ht="16.5" customHeight="1">
      <c r="B280" s="44"/>
      <c r="C280" s="212" t="s">
        <v>619</v>
      </c>
      <c r="D280" s="212" t="s">
        <v>138</v>
      </c>
      <c r="E280" s="213" t="s">
        <v>620</v>
      </c>
      <c r="F280" s="214" t="s">
        <v>621</v>
      </c>
      <c r="G280" s="215" t="s">
        <v>522</v>
      </c>
      <c r="H280" s="216">
        <v>31</v>
      </c>
      <c r="I280" s="217"/>
      <c r="J280" s="218">
        <f>ROUND(I280*H280,2)</f>
        <v>0</v>
      </c>
      <c r="K280" s="214" t="s">
        <v>181</v>
      </c>
      <c r="L280" s="70"/>
      <c r="M280" s="219" t="s">
        <v>21</v>
      </c>
      <c r="N280" s="220" t="s">
        <v>43</v>
      </c>
      <c r="O280" s="45"/>
      <c r="P280" s="221">
        <f>O280*H280</f>
        <v>0</v>
      </c>
      <c r="Q280" s="221">
        <v>0</v>
      </c>
      <c r="R280" s="221">
        <f>Q280*H280</f>
        <v>0</v>
      </c>
      <c r="S280" s="221">
        <v>0.00156</v>
      </c>
      <c r="T280" s="222">
        <f>S280*H280</f>
        <v>0.04836</v>
      </c>
      <c r="AR280" s="22" t="s">
        <v>240</v>
      </c>
      <c r="AT280" s="22" t="s">
        <v>138</v>
      </c>
      <c r="AU280" s="22" t="s">
        <v>136</v>
      </c>
      <c r="AY280" s="22" t="s">
        <v>135</v>
      </c>
      <c r="BE280" s="223">
        <f>IF(N280="základní",J280,0)</f>
        <v>0</v>
      </c>
      <c r="BF280" s="223">
        <f>IF(N280="snížená",J280,0)</f>
        <v>0</v>
      </c>
      <c r="BG280" s="223">
        <f>IF(N280="zákl. přenesená",J280,0)</f>
        <v>0</v>
      </c>
      <c r="BH280" s="223">
        <f>IF(N280="sníž. přenesená",J280,0)</f>
        <v>0</v>
      </c>
      <c r="BI280" s="223">
        <f>IF(N280="nulová",J280,0)</f>
        <v>0</v>
      </c>
      <c r="BJ280" s="22" t="s">
        <v>136</v>
      </c>
      <c r="BK280" s="223">
        <f>ROUND(I280*H280,2)</f>
        <v>0</v>
      </c>
      <c r="BL280" s="22" t="s">
        <v>240</v>
      </c>
      <c r="BM280" s="22" t="s">
        <v>622</v>
      </c>
    </row>
    <row r="281" s="1" customFormat="1" ht="25.5" customHeight="1">
      <c r="B281" s="44"/>
      <c r="C281" s="212" t="s">
        <v>623</v>
      </c>
      <c r="D281" s="212" t="s">
        <v>138</v>
      </c>
      <c r="E281" s="213" t="s">
        <v>624</v>
      </c>
      <c r="F281" s="214" t="s">
        <v>625</v>
      </c>
      <c r="G281" s="215" t="s">
        <v>522</v>
      </c>
      <c r="H281" s="216">
        <v>10</v>
      </c>
      <c r="I281" s="217"/>
      <c r="J281" s="218">
        <f>ROUND(I281*H281,2)</f>
        <v>0</v>
      </c>
      <c r="K281" s="214" t="s">
        <v>181</v>
      </c>
      <c r="L281" s="70"/>
      <c r="M281" s="219" t="s">
        <v>21</v>
      </c>
      <c r="N281" s="220" t="s">
        <v>43</v>
      </c>
      <c r="O281" s="45"/>
      <c r="P281" s="221">
        <f>O281*H281</f>
        <v>0</v>
      </c>
      <c r="Q281" s="221">
        <v>0.0018</v>
      </c>
      <c r="R281" s="221">
        <f>Q281*H281</f>
        <v>0.017999999999999999</v>
      </c>
      <c r="S281" s="221">
        <v>0</v>
      </c>
      <c r="T281" s="222">
        <f>S281*H281</f>
        <v>0</v>
      </c>
      <c r="AR281" s="22" t="s">
        <v>240</v>
      </c>
      <c r="AT281" s="22" t="s">
        <v>138</v>
      </c>
      <c r="AU281" s="22" t="s">
        <v>136</v>
      </c>
      <c r="AY281" s="22" t="s">
        <v>135</v>
      </c>
      <c r="BE281" s="223">
        <f>IF(N281="základní",J281,0)</f>
        <v>0</v>
      </c>
      <c r="BF281" s="223">
        <f>IF(N281="snížená",J281,0)</f>
        <v>0</v>
      </c>
      <c r="BG281" s="223">
        <f>IF(N281="zákl. přenesená",J281,0)</f>
        <v>0</v>
      </c>
      <c r="BH281" s="223">
        <f>IF(N281="sníž. přenesená",J281,0)</f>
        <v>0</v>
      </c>
      <c r="BI281" s="223">
        <f>IF(N281="nulová",J281,0)</f>
        <v>0</v>
      </c>
      <c r="BJ281" s="22" t="s">
        <v>136</v>
      </c>
      <c r="BK281" s="223">
        <f>ROUND(I281*H281,2)</f>
        <v>0</v>
      </c>
      <c r="BL281" s="22" t="s">
        <v>240</v>
      </c>
      <c r="BM281" s="22" t="s">
        <v>626</v>
      </c>
    </row>
    <row r="282" s="1" customFormat="1">
      <c r="B282" s="44"/>
      <c r="C282" s="72"/>
      <c r="D282" s="224" t="s">
        <v>145</v>
      </c>
      <c r="E282" s="72"/>
      <c r="F282" s="225" t="s">
        <v>627</v>
      </c>
      <c r="G282" s="72"/>
      <c r="H282" s="72"/>
      <c r="I282" s="183"/>
      <c r="J282" s="72"/>
      <c r="K282" s="72"/>
      <c r="L282" s="70"/>
      <c r="M282" s="226"/>
      <c r="N282" s="45"/>
      <c r="O282" s="45"/>
      <c r="P282" s="45"/>
      <c r="Q282" s="45"/>
      <c r="R282" s="45"/>
      <c r="S282" s="45"/>
      <c r="T282" s="93"/>
      <c r="AT282" s="22" t="s">
        <v>145</v>
      </c>
      <c r="AU282" s="22" t="s">
        <v>136</v>
      </c>
    </row>
    <row r="283" s="1" customFormat="1" ht="16.5" customHeight="1">
      <c r="B283" s="44"/>
      <c r="C283" s="212" t="s">
        <v>628</v>
      </c>
      <c r="D283" s="212" t="s">
        <v>138</v>
      </c>
      <c r="E283" s="213" t="s">
        <v>629</v>
      </c>
      <c r="F283" s="214" t="s">
        <v>630</v>
      </c>
      <c r="G283" s="215" t="s">
        <v>522</v>
      </c>
      <c r="H283" s="216">
        <v>10</v>
      </c>
      <c r="I283" s="217"/>
      <c r="J283" s="218">
        <f>ROUND(I283*H283,2)</f>
        <v>0</v>
      </c>
      <c r="K283" s="214" t="s">
        <v>181</v>
      </c>
      <c r="L283" s="70"/>
      <c r="M283" s="219" t="s">
        <v>21</v>
      </c>
      <c r="N283" s="220" t="s">
        <v>43</v>
      </c>
      <c r="O283" s="45"/>
      <c r="P283" s="221">
        <f>O283*H283</f>
        <v>0</v>
      </c>
      <c r="Q283" s="221">
        <v>0.0018</v>
      </c>
      <c r="R283" s="221">
        <f>Q283*H283</f>
        <v>0.017999999999999999</v>
      </c>
      <c r="S283" s="221">
        <v>0</v>
      </c>
      <c r="T283" s="222">
        <f>S283*H283</f>
        <v>0</v>
      </c>
      <c r="AR283" s="22" t="s">
        <v>240</v>
      </c>
      <c r="AT283" s="22" t="s">
        <v>138</v>
      </c>
      <c r="AU283" s="22" t="s">
        <v>136</v>
      </c>
      <c r="AY283" s="22" t="s">
        <v>135</v>
      </c>
      <c r="BE283" s="223">
        <f>IF(N283="základní",J283,0)</f>
        <v>0</v>
      </c>
      <c r="BF283" s="223">
        <f>IF(N283="snížená",J283,0)</f>
        <v>0</v>
      </c>
      <c r="BG283" s="223">
        <f>IF(N283="zákl. přenesená",J283,0)</f>
        <v>0</v>
      </c>
      <c r="BH283" s="223">
        <f>IF(N283="sníž. přenesená",J283,0)</f>
        <v>0</v>
      </c>
      <c r="BI283" s="223">
        <f>IF(N283="nulová",J283,0)</f>
        <v>0</v>
      </c>
      <c r="BJ283" s="22" t="s">
        <v>136</v>
      </c>
      <c r="BK283" s="223">
        <f>ROUND(I283*H283,2)</f>
        <v>0</v>
      </c>
      <c r="BL283" s="22" t="s">
        <v>240</v>
      </c>
      <c r="BM283" s="22" t="s">
        <v>631</v>
      </c>
    </row>
    <row r="284" s="1" customFormat="1">
      <c r="B284" s="44"/>
      <c r="C284" s="72"/>
      <c r="D284" s="224" t="s">
        <v>145</v>
      </c>
      <c r="E284" s="72"/>
      <c r="F284" s="225" t="s">
        <v>632</v>
      </c>
      <c r="G284" s="72"/>
      <c r="H284" s="72"/>
      <c r="I284" s="183"/>
      <c r="J284" s="72"/>
      <c r="K284" s="72"/>
      <c r="L284" s="70"/>
      <c r="M284" s="226"/>
      <c r="N284" s="45"/>
      <c r="O284" s="45"/>
      <c r="P284" s="45"/>
      <c r="Q284" s="45"/>
      <c r="R284" s="45"/>
      <c r="S284" s="45"/>
      <c r="T284" s="93"/>
      <c r="AT284" s="22" t="s">
        <v>145</v>
      </c>
      <c r="AU284" s="22" t="s">
        <v>136</v>
      </c>
    </row>
    <row r="285" s="1" customFormat="1" ht="16.5" customHeight="1">
      <c r="B285" s="44"/>
      <c r="C285" s="212" t="s">
        <v>633</v>
      </c>
      <c r="D285" s="212" t="s">
        <v>138</v>
      </c>
      <c r="E285" s="213" t="s">
        <v>634</v>
      </c>
      <c r="F285" s="214" t="s">
        <v>635</v>
      </c>
      <c r="G285" s="215" t="s">
        <v>522</v>
      </c>
      <c r="H285" s="216">
        <v>10</v>
      </c>
      <c r="I285" s="217"/>
      <c r="J285" s="218">
        <f>ROUND(I285*H285,2)</f>
        <v>0</v>
      </c>
      <c r="K285" s="214" t="s">
        <v>181</v>
      </c>
      <c r="L285" s="70"/>
      <c r="M285" s="219" t="s">
        <v>21</v>
      </c>
      <c r="N285" s="220" t="s">
        <v>43</v>
      </c>
      <c r="O285" s="45"/>
      <c r="P285" s="221">
        <f>O285*H285</f>
        <v>0</v>
      </c>
      <c r="Q285" s="221">
        <v>0.0019599999999999999</v>
      </c>
      <c r="R285" s="221">
        <f>Q285*H285</f>
        <v>0.019599999999999999</v>
      </c>
      <c r="S285" s="221">
        <v>0</v>
      </c>
      <c r="T285" s="222">
        <f>S285*H285</f>
        <v>0</v>
      </c>
      <c r="AR285" s="22" t="s">
        <v>240</v>
      </c>
      <c r="AT285" s="22" t="s">
        <v>138</v>
      </c>
      <c r="AU285" s="22" t="s">
        <v>136</v>
      </c>
      <c r="AY285" s="22" t="s">
        <v>135</v>
      </c>
      <c r="BE285" s="223">
        <f>IF(N285="základní",J285,0)</f>
        <v>0</v>
      </c>
      <c r="BF285" s="223">
        <f>IF(N285="snížená",J285,0)</f>
        <v>0</v>
      </c>
      <c r="BG285" s="223">
        <f>IF(N285="zákl. přenesená",J285,0)</f>
        <v>0</v>
      </c>
      <c r="BH285" s="223">
        <f>IF(N285="sníž. přenesená",J285,0)</f>
        <v>0</v>
      </c>
      <c r="BI285" s="223">
        <f>IF(N285="nulová",J285,0)</f>
        <v>0</v>
      </c>
      <c r="BJ285" s="22" t="s">
        <v>136</v>
      </c>
      <c r="BK285" s="223">
        <f>ROUND(I285*H285,2)</f>
        <v>0</v>
      </c>
      <c r="BL285" s="22" t="s">
        <v>240</v>
      </c>
      <c r="BM285" s="22" t="s">
        <v>636</v>
      </c>
    </row>
    <row r="286" s="1" customFormat="1" ht="16.5" customHeight="1">
      <c r="B286" s="44"/>
      <c r="C286" s="212" t="s">
        <v>637</v>
      </c>
      <c r="D286" s="212" t="s">
        <v>138</v>
      </c>
      <c r="E286" s="213" t="s">
        <v>638</v>
      </c>
      <c r="F286" s="214" t="s">
        <v>639</v>
      </c>
      <c r="G286" s="215" t="s">
        <v>156</v>
      </c>
      <c r="H286" s="216">
        <v>11</v>
      </c>
      <c r="I286" s="217"/>
      <c r="J286" s="218">
        <f>ROUND(I286*H286,2)</f>
        <v>0</v>
      </c>
      <c r="K286" s="214" t="s">
        <v>181</v>
      </c>
      <c r="L286" s="70"/>
      <c r="M286" s="219" t="s">
        <v>21</v>
      </c>
      <c r="N286" s="220" t="s">
        <v>43</v>
      </c>
      <c r="O286" s="45"/>
      <c r="P286" s="221">
        <f>O286*H286</f>
        <v>0</v>
      </c>
      <c r="Q286" s="221">
        <v>0.00023000000000000001</v>
      </c>
      <c r="R286" s="221">
        <f>Q286*H286</f>
        <v>0.0025300000000000001</v>
      </c>
      <c r="S286" s="221">
        <v>0</v>
      </c>
      <c r="T286" s="222">
        <f>S286*H286</f>
        <v>0</v>
      </c>
      <c r="AR286" s="22" t="s">
        <v>240</v>
      </c>
      <c r="AT286" s="22" t="s">
        <v>138</v>
      </c>
      <c r="AU286" s="22" t="s">
        <v>136</v>
      </c>
      <c r="AY286" s="22" t="s">
        <v>135</v>
      </c>
      <c r="BE286" s="223">
        <f>IF(N286="základní",J286,0)</f>
        <v>0</v>
      </c>
      <c r="BF286" s="223">
        <f>IF(N286="snížená",J286,0)</f>
        <v>0</v>
      </c>
      <c r="BG286" s="223">
        <f>IF(N286="zákl. přenesená",J286,0)</f>
        <v>0</v>
      </c>
      <c r="BH286" s="223">
        <f>IF(N286="sníž. přenesená",J286,0)</f>
        <v>0</v>
      </c>
      <c r="BI286" s="223">
        <f>IF(N286="nulová",J286,0)</f>
        <v>0</v>
      </c>
      <c r="BJ286" s="22" t="s">
        <v>136</v>
      </c>
      <c r="BK286" s="223">
        <f>ROUND(I286*H286,2)</f>
        <v>0</v>
      </c>
      <c r="BL286" s="22" t="s">
        <v>240</v>
      </c>
      <c r="BM286" s="22" t="s">
        <v>640</v>
      </c>
    </row>
    <row r="287" s="1" customFormat="1">
      <c r="B287" s="44"/>
      <c r="C287" s="72"/>
      <c r="D287" s="224" t="s">
        <v>145</v>
      </c>
      <c r="E287" s="72"/>
      <c r="F287" s="225" t="s">
        <v>641</v>
      </c>
      <c r="G287" s="72"/>
      <c r="H287" s="72"/>
      <c r="I287" s="183"/>
      <c r="J287" s="72"/>
      <c r="K287" s="72"/>
      <c r="L287" s="70"/>
      <c r="M287" s="226"/>
      <c r="N287" s="45"/>
      <c r="O287" s="45"/>
      <c r="P287" s="45"/>
      <c r="Q287" s="45"/>
      <c r="R287" s="45"/>
      <c r="S287" s="45"/>
      <c r="T287" s="93"/>
      <c r="AT287" s="22" t="s">
        <v>145</v>
      </c>
      <c r="AU287" s="22" t="s">
        <v>136</v>
      </c>
    </row>
    <row r="288" s="1" customFormat="1" ht="16.5" customHeight="1">
      <c r="B288" s="44"/>
      <c r="C288" s="212" t="s">
        <v>642</v>
      </c>
      <c r="D288" s="212" t="s">
        <v>138</v>
      </c>
      <c r="E288" s="213" t="s">
        <v>643</v>
      </c>
      <c r="F288" s="214" t="s">
        <v>644</v>
      </c>
      <c r="G288" s="215" t="s">
        <v>156</v>
      </c>
      <c r="H288" s="216">
        <v>10</v>
      </c>
      <c r="I288" s="217"/>
      <c r="J288" s="218">
        <f>ROUND(I288*H288,2)</f>
        <v>0</v>
      </c>
      <c r="K288" s="214" t="s">
        <v>181</v>
      </c>
      <c r="L288" s="70"/>
      <c r="M288" s="219" t="s">
        <v>21</v>
      </c>
      <c r="N288" s="220" t="s">
        <v>43</v>
      </c>
      <c r="O288" s="45"/>
      <c r="P288" s="221">
        <f>O288*H288</f>
        <v>0</v>
      </c>
      <c r="Q288" s="221">
        <v>0.00027999999999999998</v>
      </c>
      <c r="R288" s="221">
        <f>Q288*H288</f>
        <v>0.0027999999999999995</v>
      </c>
      <c r="S288" s="221">
        <v>0</v>
      </c>
      <c r="T288" s="222">
        <f>S288*H288</f>
        <v>0</v>
      </c>
      <c r="AR288" s="22" t="s">
        <v>240</v>
      </c>
      <c r="AT288" s="22" t="s">
        <v>138</v>
      </c>
      <c r="AU288" s="22" t="s">
        <v>136</v>
      </c>
      <c r="AY288" s="22" t="s">
        <v>135</v>
      </c>
      <c r="BE288" s="223">
        <f>IF(N288="základní",J288,0)</f>
        <v>0</v>
      </c>
      <c r="BF288" s="223">
        <f>IF(N288="snížená",J288,0)</f>
        <v>0</v>
      </c>
      <c r="BG288" s="223">
        <f>IF(N288="zákl. přenesená",J288,0)</f>
        <v>0</v>
      </c>
      <c r="BH288" s="223">
        <f>IF(N288="sníž. přenesená",J288,0)</f>
        <v>0</v>
      </c>
      <c r="BI288" s="223">
        <f>IF(N288="nulová",J288,0)</f>
        <v>0</v>
      </c>
      <c r="BJ288" s="22" t="s">
        <v>136</v>
      </c>
      <c r="BK288" s="223">
        <f>ROUND(I288*H288,2)</f>
        <v>0</v>
      </c>
      <c r="BL288" s="22" t="s">
        <v>240</v>
      </c>
      <c r="BM288" s="22" t="s">
        <v>645</v>
      </c>
    </row>
    <row r="289" s="1" customFormat="1">
      <c r="B289" s="44"/>
      <c r="C289" s="72"/>
      <c r="D289" s="224" t="s">
        <v>145</v>
      </c>
      <c r="E289" s="72"/>
      <c r="F289" s="225" t="s">
        <v>641</v>
      </c>
      <c r="G289" s="72"/>
      <c r="H289" s="72"/>
      <c r="I289" s="183"/>
      <c r="J289" s="72"/>
      <c r="K289" s="72"/>
      <c r="L289" s="70"/>
      <c r="M289" s="226"/>
      <c r="N289" s="45"/>
      <c r="O289" s="45"/>
      <c r="P289" s="45"/>
      <c r="Q289" s="45"/>
      <c r="R289" s="45"/>
      <c r="S289" s="45"/>
      <c r="T289" s="93"/>
      <c r="AT289" s="22" t="s">
        <v>145</v>
      </c>
      <c r="AU289" s="22" t="s">
        <v>136</v>
      </c>
    </row>
    <row r="290" s="1" customFormat="1" ht="25.5" customHeight="1">
      <c r="B290" s="44"/>
      <c r="C290" s="212" t="s">
        <v>646</v>
      </c>
      <c r="D290" s="212" t="s">
        <v>138</v>
      </c>
      <c r="E290" s="213" t="s">
        <v>647</v>
      </c>
      <c r="F290" s="214" t="s">
        <v>648</v>
      </c>
      <c r="G290" s="215" t="s">
        <v>156</v>
      </c>
      <c r="H290" s="216">
        <v>10</v>
      </c>
      <c r="I290" s="217"/>
      <c r="J290" s="218">
        <f>ROUND(I290*H290,2)</f>
        <v>0</v>
      </c>
      <c r="K290" s="214" t="s">
        <v>181</v>
      </c>
      <c r="L290" s="70"/>
      <c r="M290" s="219" t="s">
        <v>21</v>
      </c>
      <c r="N290" s="220" t="s">
        <v>43</v>
      </c>
      <c r="O290" s="45"/>
      <c r="P290" s="221">
        <f>O290*H290</f>
        <v>0</v>
      </c>
      <c r="Q290" s="221">
        <v>0.0010100000000000001</v>
      </c>
      <c r="R290" s="221">
        <f>Q290*H290</f>
        <v>0.010100000000000001</v>
      </c>
      <c r="S290" s="221">
        <v>0</v>
      </c>
      <c r="T290" s="222">
        <f>S290*H290</f>
        <v>0</v>
      </c>
      <c r="AR290" s="22" t="s">
        <v>240</v>
      </c>
      <c r="AT290" s="22" t="s">
        <v>138</v>
      </c>
      <c r="AU290" s="22" t="s">
        <v>136</v>
      </c>
      <c r="AY290" s="22" t="s">
        <v>135</v>
      </c>
      <c r="BE290" s="223">
        <f>IF(N290="základní",J290,0)</f>
        <v>0</v>
      </c>
      <c r="BF290" s="223">
        <f>IF(N290="snížená",J290,0)</f>
        <v>0</v>
      </c>
      <c r="BG290" s="223">
        <f>IF(N290="zákl. přenesená",J290,0)</f>
        <v>0</v>
      </c>
      <c r="BH290" s="223">
        <f>IF(N290="sníž. přenesená",J290,0)</f>
        <v>0</v>
      </c>
      <c r="BI290" s="223">
        <f>IF(N290="nulová",J290,0)</f>
        <v>0</v>
      </c>
      <c r="BJ290" s="22" t="s">
        <v>136</v>
      </c>
      <c r="BK290" s="223">
        <f>ROUND(I290*H290,2)</f>
        <v>0</v>
      </c>
      <c r="BL290" s="22" t="s">
        <v>240</v>
      </c>
      <c r="BM290" s="22" t="s">
        <v>649</v>
      </c>
    </row>
    <row r="291" s="1" customFormat="1">
      <c r="B291" s="44"/>
      <c r="C291" s="72"/>
      <c r="D291" s="224" t="s">
        <v>145</v>
      </c>
      <c r="E291" s="72"/>
      <c r="F291" s="225" t="s">
        <v>641</v>
      </c>
      <c r="G291" s="72"/>
      <c r="H291" s="72"/>
      <c r="I291" s="183"/>
      <c r="J291" s="72"/>
      <c r="K291" s="72"/>
      <c r="L291" s="70"/>
      <c r="M291" s="226"/>
      <c r="N291" s="45"/>
      <c r="O291" s="45"/>
      <c r="P291" s="45"/>
      <c r="Q291" s="45"/>
      <c r="R291" s="45"/>
      <c r="S291" s="45"/>
      <c r="T291" s="93"/>
      <c r="AT291" s="22" t="s">
        <v>145</v>
      </c>
      <c r="AU291" s="22" t="s">
        <v>136</v>
      </c>
    </row>
    <row r="292" s="1" customFormat="1" ht="25.5" customHeight="1">
      <c r="B292" s="44"/>
      <c r="C292" s="212" t="s">
        <v>650</v>
      </c>
      <c r="D292" s="212" t="s">
        <v>138</v>
      </c>
      <c r="E292" s="213" t="s">
        <v>651</v>
      </c>
      <c r="F292" s="214" t="s">
        <v>652</v>
      </c>
      <c r="G292" s="215" t="s">
        <v>156</v>
      </c>
      <c r="H292" s="216">
        <v>10</v>
      </c>
      <c r="I292" s="217"/>
      <c r="J292" s="218">
        <f>ROUND(I292*H292,2)</f>
        <v>0</v>
      </c>
      <c r="K292" s="214" t="s">
        <v>181</v>
      </c>
      <c r="L292" s="70"/>
      <c r="M292" s="219" t="s">
        <v>21</v>
      </c>
      <c r="N292" s="220" t="s">
        <v>43</v>
      </c>
      <c r="O292" s="45"/>
      <c r="P292" s="221">
        <f>O292*H292</f>
        <v>0</v>
      </c>
      <c r="Q292" s="221">
        <v>0.0012800000000000001</v>
      </c>
      <c r="R292" s="221">
        <f>Q292*H292</f>
        <v>0.012800000000000001</v>
      </c>
      <c r="S292" s="221">
        <v>0</v>
      </c>
      <c r="T292" s="222">
        <f>S292*H292</f>
        <v>0</v>
      </c>
      <c r="AR292" s="22" t="s">
        <v>240</v>
      </c>
      <c r="AT292" s="22" t="s">
        <v>138</v>
      </c>
      <c r="AU292" s="22" t="s">
        <v>136</v>
      </c>
      <c r="AY292" s="22" t="s">
        <v>135</v>
      </c>
      <c r="BE292" s="223">
        <f>IF(N292="základní",J292,0)</f>
        <v>0</v>
      </c>
      <c r="BF292" s="223">
        <f>IF(N292="snížená",J292,0)</f>
        <v>0</v>
      </c>
      <c r="BG292" s="223">
        <f>IF(N292="zákl. přenesená",J292,0)</f>
        <v>0</v>
      </c>
      <c r="BH292" s="223">
        <f>IF(N292="sníž. přenesená",J292,0)</f>
        <v>0</v>
      </c>
      <c r="BI292" s="223">
        <f>IF(N292="nulová",J292,0)</f>
        <v>0</v>
      </c>
      <c r="BJ292" s="22" t="s">
        <v>136</v>
      </c>
      <c r="BK292" s="223">
        <f>ROUND(I292*H292,2)</f>
        <v>0</v>
      </c>
      <c r="BL292" s="22" t="s">
        <v>240</v>
      </c>
      <c r="BM292" s="22" t="s">
        <v>653</v>
      </c>
    </row>
    <row r="293" s="1" customFormat="1">
      <c r="B293" s="44"/>
      <c r="C293" s="72"/>
      <c r="D293" s="224" t="s">
        <v>145</v>
      </c>
      <c r="E293" s="72"/>
      <c r="F293" s="225" t="s">
        <v>641</v>
      </c>
      <c r="G293" s="72"/>
      <c r="H293" s="72"/>
      <c r="I293" s="183"/>
      <c r="J293" s="72"/>
      <c r="K293" s="72"/>
      <c r="L293" s="70"/>
      <c r="M293" s="226"/>
      <c r="N293" s="45"/>
      <c r="O293" s="45"/>
      <c r="P293" s="45"/>
      <c r="Q293" s="45"/>
      <c r="R293" s="45"/>
      <c r="S293" s="45"/>
      <c r="T293" s="93"/>
      <c r="AT293" s="22" t="s">
        <v>145</v>
      </c>
      <c r="AU293" s="22" t="s">
        <v>136</v>
      </c>
    </row>
    <row r="294" s="1" customFormat="1" ht="16.5" customHeight="1">
      <c r="B294" s="44"/>
      <c r="C294" s="212" t="s">
        <v>654</v>
      </c>
      <c r="D294" s="212" t="s">
        <v>138</v>
      </c>
      <c r="E294" s="213" t="s">
        <v>655</v>
      </c>
      <c r="F294" s="214" t="s">
        <v>656</v>
      </c>
      <c r="G294" s="215" t="s">
        <v>156</v>
      </c>
      <c r="H294" s="216">
        <v>10</v>
      </c>
      <c r="I294" s="217"/>
      <c r="J294" s="218">
        <f>ROUND(I294*H294,2)</f>
        <v>0</v>
      </c>
      <c r="K294" s="214" t="s">
        <v>181</v>
      </c>
      <c r="L294" s="70"/>
      <c r="M294" s="219" t="s">
        <v>21</v>
      </c>
      <c r="N294" s="220" t="s">
        <v>43</v>
      </c>
      <c r="O294" s="45"/>
      <c r="P294" s="221">
        <f>O294*H294</f>
        <v>0</v>
      </c>
      <c r="Q294" s="221">
        <v>0.00031</v>
      </c>
      <c r="R294" s="221">
        <f>Q294*H294</f>
        <v>0.0030999999999999999</v>
      </c>
      <c r="S294" s="221">
        <v>0</v>
      </c>
      <c r="T294" s="222">
        <f>S294*H294</f>
        <v>0</v>
      </c>
      <c r="AR294" s="22" t="s">
        <v>240</v>
      </c>
      <c r="AT294" s="22" t="s">
        <v>138</v>
      </c>
      <c r="AU294" s="22" t="s">
        <v>136</v>
      </c>
      <c r="AY294" s="22" t="s">
        <v>135</v>
      </c>
      <c r="BE294" s="223">
        <f>IF(N294="základní",J294,0)</f>
        <v>0</v>
      </c>
      <c r="BF294" s="223">
        <f>IF(N294="snížená",J294,0)</f>
        <v>0</v>
      </c>
      <c r="BG294" s="223">
        <f>IF(N294="zákl. přenesená",J294,0)</f>
        <v>0</v>
      </c>
      <c r="BH294" s="223">
        <f>IF(N294="sníž. přenesená",J294,0)</f>
        <v>0</v>
      </c>
      <c r="BI294" s="223">
        <f>IF(N294="nulová",J294,0)</f>
        <v>0</v>
      </c>
      <c r="BJ294" s="22" t="s">
        <v>136</v>
      </c>
      <c r="BK294" s="223">
        <f>ROUND(I294*H294,2)</f>
        <v>0</v>
      </c>
      <c r="BL294" s="22" t="s">
        <v>240</v>
      </c>
      <c r="BM294" s="22" t="s">
        <v>657</v>
      </c>
    </row>
    <row r="295" s="1" customFormat="1" ht="38.25" customHeight="1">
      <c r="B295" s="44"/>
      <c r="C295" s="212" t="s">
        <v>658</v>
      </c>
      <c r="D295" s="212" t="s">
        <v>138</v>
      </c>
      <c r="E295" s="213" t="s">
        <v>659</v>
      </c>
      <c r="F295" s="214" t="s">
        <v>660</v>
      </c>
      <c r="G295" s="215" t="s">
        <v>162</v>
      </c>
      <c r="H295" s="216">
        <v>1.018</v>
      </c>
      <c r="I295" s="217"/>
      <c r="J295" s="218">
        <f>ROUND(I295*H295,2)</f>
        <v>0</v>
      </c>
      <c r="K295" s="214" t="s">
        <v>181</v>
      </c>
      <c r="L295" s="70"/>
      <c r="M295" s="219" t="s">
        <v>21</v>
      </c>
      <c r="N295" s="220" t="s">
        <v>43</v>
      </c>
      <c r="O295" s="45"/>
      <c r="P295" s="221">
        <f>O295*H295</f>
        <v>0</v>
      </c>
      <c r="Q295" s="221">
        <v>0</v>
      </c>
      <c r="R295" s="221">
        <f>Q295*H295</f>
        <v>0</v>
      </c>
      <c r="S295" s="221">
        <v>0</v>
      </c>
      <c r="T295" s="222">
        <f>S295*H295</f>
        <v>0</v>
      </c>
      <c r="AR295" s="22" t="s">
        <v>240</v>
      </c>
      <c r="AT295" s="22" t="s">
        <v>138</v>
      </c>
      <c r="AU295" s="22" t="s">
        <v>136</v>
      </c>
      <c r="AY295" s="22" t="s">
        <v>135</v>
      </c>
      <c r="BE295" s="223">
        <f>IF(N295="základní",J295,0)</f>
        <v>0</v>
      </c>
      <c r="BF295" s="223">
        <f>IF(N295="snížená",J295,0)</f>
        <v>0</v>
      </c>
      <c r="BG295" s="223">
        <f>IF(N295="zákl. přenesená",J295,0)</f>
        <v>0</v>
      </c>
      <c r="BH295" s="223">
        <f>IF(N295="sníž. přenesená",J295,0)</f>
        <v>0</v>
      </c>
      <c r="BI295" s="223">
        <f>IF(N295="nulová",J295,0)</f>
        <v>0</v>
      </c>
      <c r="BJ295" s="22" t="s">
        <v>136</v>
      </c>
      <c r="BK295" s="223">
        <f>ROUND(I295*H295,2)</f>
        <v>0</v>
      </c>
      <c r="BL295" s="22" t="s">
        <v>240</v>
      </c>
      <c r="BM295" s="22" t="s">
        <v>661</v>
      </c>
    </row>
    <row r="296" s="1" customFormat="1">
      <c r="B296" s="44"/>
      <c r="C296" s="72"/>
      <c r="D296" s="224" t="s">
        <v>145</v>
      </c>
      <c r="E296" s="72"/>
      <c r="F296" s="225" t="s">
        <v>662</v>
      </c>
      <c r="G296" s="72"/>
      <c r="H296" s="72"/>
      <c r="I296" s="183"/>
      <c r="J296" s="72"/>
      <c r="K296" s="72"/>
      <c r="L296" s="70"/>
      <c r="M296" s="226"/>
      <c r="N296" s="45"/>
      <c r="O296" s="45"/>
      <c r="P296" s="45"/>
      <c r="Q296" s="45"/>
      <c r="R296" s="45"/>
      <c r="S296" s="45"/>
      <c r="T296" s="93"/>
      <c r="AT296" s="22" t="s">
        <v>145</v>
      </c>
      <c r="AU296" s="22" t="s">
        <v>136</v>
      </c>
    </row>
    <row r="297" s="10" customFormat="1" ht="29.88" customHeight="1">
      <c r="B297" s="196"/>
      <c r="C297" s="197"/>
      <c r="D297" s="198" t="s">
        <v>70</v>
      </c>
      <c r="E297" s="210" t="s">
        <v>663</v>
      </c>
      <c r="F297" s="210" t="s">
        <v>664</v>
      </c>
      <c r="G297" s="197"/>
      <c r="H297" s="197"/>
      <c r="I297" s="200"/>
      <c r="J297" s="211">
        <f>BK297</f>
        <v>0</v>
      </c>
      <c r="K297" s="197"/>
      <c r="L297" s="202"/>
      <c r="M297" s="203"/>
      <c r="N297" s="204"/>
      <c r="O297" s="204"/>
      <c r="P297" s="205">
        <f>SUM(P298:P310)</f>
        <v>0</v>
      </c>
      <c r="Q297" s="204"/>
      <c r="R297" s="205">
        <f>SUM(R298:R310)</f>
        <v>0.14274000000000001</v>
      </c>
      <c r="S297" s="204"/>
      <c r="T297" s="206">
        <f>SUM(T298:T310)</f>
        <v>0</v>
      </c>
      <c r="AR297" s="207" t="s">
        <v>136</v>
      </c>
      <c r="AT297" s="208" t="s">
        <v>70</v>
      </c>
      <c r="AU297" s="208" t="s">
        <v>76</v>
      </c>
      <c r="AY297" s="207" t="s">
        <v>135</v>
      </c>
      <c r="BK297" s="209">
        <f>SUM(BK298:BK310)</f>
        <v>0</v>
      </c>
    </row>
    <row r="298" s="1" customFormat="1" ht="25.5" customHeight="1">
      <c r="B298" s="44"/>
      <c r="C298" s="212" t="s">
        <v>665</v>
      </c>
      <c r="D298" s="212" t="s">
        <v>138</v>
      </c>
      <c r="E298" s="213" t="s">
        <v>666</v>
      </c>
      <c r="F298" s="214" t="s">
        <v>667</v>
      </c>
      <c r="G298" s="215" t="s">
        <v>522</v>
      </c>
      <c r="H298" s="216">
        <v>2</v>
      </c>
      <c r="I298" s="217"/>
      <c r="J298" s="218">
        <f>ROUND(I298*H298,2)</f>
        <v>0</v>
      </c>
      <c r="K298" s="214" t="s">
        <v>142</v>
      </c>
      <c r="L298" s="70"/>
      <c r="M298" s="219" t="s">
        <v>21</v>
      </c>
      <c r="N298" s="220" t="s">
        <v>43</v>
      </c>
      <c r="O298" s="45"/>
      <c r="P298" s="221">
        <f>O298*H298</f>
        <v>0</v>
      </c>
      <c r="Q298" s="221">
        <v>0.0025500000000000002</v>
      </c>
      <c r="R298" s="221">
        <f>Q298*H298</f>
        <v>0.0051000000000000004</v>
      </c>
      <c r="S298" s="221">
        <v>0</v>
      </c>
      <c r="T298" s="222">
        <f>S298*H298</f>
        <v>0</v>
      </c>
      <c r="AR298" s="22" t="s">
        <v>240</v>
      </c>
      <c r="AT298" s="22" t="s">
        <v>138</v>
      </c>
      <c r="AU298" s="22" t="s">
        <v>136</v>
      </c>
      <c r="AY298" s="22" t="s">
        <v>135</v>
      </c>
      <c r="BE298" s="223">
        <f>IF(N298="základní",J298,0)</f>
        <v>0</v>
      </c>
      <c r="BF298" s="223">
        <f>IF(N298="snížená",J298,0)</f>
        <v>0</v>
      </c>
      <c r="BG298" s="223">
        <f>IF(N298="zákl. přenesená",J298,0)</f>
        <v>0</v>
      </c>
      <c r="BH298" s="223">
        <f>IF(N298="sníž. přenesená",J298,0)</f>
        <v>0</v>
      </c>
      <c r="BI298" s="223">
        <f>IF(N298="nulová",J298,0)</f>
        <v>0</v>
      </c>
      <c r="BJ298" s="22" t="s">
        <v>136</v>
      </c>
      <c r="BK298" s="223">
        <f>ROUND(I298*H298,2)</f>
        <v>0</v>
      </c>
      <c r="BL298" s="22" t="s">
        <v>240</v>
      </c>
      <c r="BM298" s="22" t="s">
        <v>668</v>
      </c>
    </row>
    <row r="299" s="1" customFormat="1">
      <c r="B299" s="44"/>
      <c r="C299" s="72"/>
      <c r="D299" s="224" t="s">
        <v>145</v>
      </c>
      <c r="E299" s="72"/>
      <c r="F299" s="225" t="s">
        <v>669</v>
      </c>
      <c r="G299" s="72"/>
      <c r="H299" s="72"/>
      <c r="I299" s="183"/>
      <c r="J299" s="72"/>
      <c r="K299" s="72"/>
      <c r="L299" s="70"/>
      <c r="M299" s="226"/>
      <c r="N299" s="45"/>
      <c r="O299" s="45"/>
      <c r="P299" s="45"/>
      <c r="Q299" s="45"/>
      <c r="R299" s="45"/>
      <c r="S299" s="45"/>
      <c r="T299" s="93"/>
      <c r="AT299" s="22" t="s">
        <v>145</v>
      </c>
      <c r="AU299" s="22" t="s">
        <v>136</v>
      </c>
    </row>
    <row r="300" s="1" customFormat="1" ht="16.5" customHeight="1">
      <c r="B300" s="44"/>
      <c r="C300" s="227" t="s">
        <v>670</v>
      </c>
      <c r="D300" s="227" t="s">
        <v>153</v>
      </c>
      <c r="E300" s="228" t="s">
        <v>671</v>
      </c>
      <c r="F300" s="229" t="s">
        <v>672</v>
      </c>
      <c r="G300" s="230" t="s">
        <v>156</v>
      </c>
      <c r="H300" s="231">
        <v>2</v>
      </c>
      <c r="I300" s="232"/>
      <c r="J300" s="233">
        <f>ROUND(I300*H300,2)</f>
        <v>0</v>
      </c>
      <c r="K300" s="229" t="s">
        <v>21</v>
      </c>
      <c r="L300" s="234"/>
      <c r="M300" s="235" t="s">
        <v>21</v>
      </c>
      <c r="N300" s="236" t="s">
        <v>43</v>
      </c>
      <c r="O300" s="45"/>
      <c r="P300" s="221">
        <f>O300*H300</f>
        <v>0</v>
      </c>
      <c r="Q300" s="221">
        <v>0.058999999999999997</v>
      </c>
      <c r="R300" s="221">
        <f>Q300*H300</f>
        <v>0.11799999999999999</v>
      </c>
      <c r="S300" s="221">
        <v>0</v>
      </c>
      <c r="T300" s="222">
        <f>S300*H300</f>
        <v>0</v>
      </c>
      <c r="AR300" s="22" t="s">
        <v>248</v>
      </c>
      <c r="AT300" s="22" t="s">
        <v>153</v>
      </c>
      <c r="AU300" s="22" t="s">
        <v>136</v>
      </c>
      <c r="AY300" s="22" t="s">
        <v>135</v>
      </c>
      <c r="BE300" s="223">
        <f>IF(N300="základní",J300,0)</f>
        <v>0</v>
      </c>
      <c r="BF300" s="223">
        <f>IF(N300="snížená",J300,0)</f>
        <v>0</v>
      </c>
      <c r="BG300" s="223">
        <f>IF(N300="zákl. přenesená",J300,0)</f>
        <v>0</v>
      </c>
      <c r="BH300" s="223">
        <f>IF(N300="sníž. přenesená",J300,0)</f>
        <v>0</v>
      </c>
      <c r="BI300" s="223">
        <f>IF(N300="nulová",J300,0)</f>
        <v>0</v>
      </c>
      <c r="BJ300" s="22" t="s">
        <v>136</v>
      </c>
      <c r="BK300" s="223">
        <f>ROUND(I300*H300,2)</f>
        <v>0</v>
      </c>
      <c r="BL300" s="22" t="s">
        <v>240</v>
      </c>
      <c r="BM300" s="22" t="s">
        <v>673</v>
      </c>
    </row>
    <row r="301" s="1" customFormat="1" ht="25.5" customHeight="1">
      <c r="B301" s="44"/>
      <c r="C301" s="227" t="s">
        <v>674</v>
      </c>
      <c r="D301" s="227" t="s">
        <v>153</v>
      </c>
      <c r="E301" s="228" t="s">
        <v>675</v>
      </c>
      <c r="F301" s="229" t="s">
        <v>676</v>
      </c>
      <c r="G301" s="230" t="s">
        <v>156</v>
      </c>
      <c r="H301" s="231">
        <v>1</v>
      </c>
      <c r="I301" s="232"/>
      <c r="J301" s="233">
        <f>ROUND(I301*H301,2)</f>
        <v>0</v>
      </c>
      <c r="K301" s="229" t="s">
        <v>21</v>
      </c>
      <c r="L301" s="234"/>
      <c r="M301" s="235" t="s">
        <v>21</v>
      </c>
      <c r="N301" s="236" t="s">
        <v>43</v>
      </c>
      <c r="O301" s="45"/>
      <c r="P301" s="221">
        <f>O301*H301</f>
        <v>0</v>
      </c>
      <c r="Q301" s="221">
        <v>0.0050000000000000001</v>
      </c>
      <c r="R301" s="221">
        <f>Q301*H301</f>
        <v>0.0050000000000000001</v>
      </c>
      <c r="S301" s="221">
        <v>0</v>
      </c>
      <c r="T301" s="222">
        <f>S301*H301</f>
        <v>0</v>
      </c>
      <c r="AR301" s="22" t="s">
        <v>248</v>
      </c>
      <c r="AT301" s="22" t="s">
        <v>153</v>
      </c>
      <c r="AU301" s="22" t="s">
        <v>136</v>
      </c>
      <c r="AY301" s="22" t="s">
        <v>135</v>
      </c>
      <c r="BE301" s="223">
        <f>IF(N301="základní",J301,0)</f>
        <v>0</v>
      </c>
      <c r="BF301" s="223">
        <f>IF(N301="snížená",J301,0)</f>
        <v>0</v>
      </c>
      <c r="BG301" s="223">
        <f>IF(N301="zákl. přenesená",J301,0)</f>
        <v>0</v>
      </c>
      <c r="BH301" s="223">
        <f>IF(N301="sníž. přenesená",J301,0)</f>
        <v>0</v>
      </c>
      <c r="BI301" s="223">
        <f>IF(N301="nulová",J301,0)</f>
        <v>0</v>
      </c>
      <c r="BJ301" s="22" t="s">
        <v>136</v>
      </c>
      <c r="BK301" s="223">
        <f>ROUND(I301*H301,2)</f>
        <v>0</v>
      </c>
      <c r="BL301" s="22" t="s">
        <v>240</v>
      </c>
      <c r="BM301" s="22" t="s">
        <v>677</v>
      </c>
    </row>
    <row r="302" s="1" customFormat="1" ht="16.5" customHeight="1">
      <c r="B302" s="44"/>
      <c r="C302" s="227" t="s">
        <v>678</v>
      </c>
      <c r="D302" s="227" t="s">
        <v>153</v>
      </c>
      <c r="E302" s="228" t="s">
        <v>679</v>
      </c>
      <c r="F302" s="229" t="s">
        <v>680</v>
      </c>
      <c r="G302" s="230" t="s">
        <v>156</v>
      </c>
      <c r="H302" s="231">
        <v>1</v>
      </c>
      <c r="I302" s="232"/>
      <c r="J302" s="233">
        <f>ROUND(I302*H302,2)</f>
        <v>0</v>
      </c>
      <c r="K302" s="229" t="s">
        <v>21</v>
      </c>
      <c r="L302" s="234"/>
      <c r="M302" s="235" t="s">
        <v>21</v>
      </c>
      <c r="N302" s="236" t="s">
        <v>43</v>
      </c>
      <c r="O302" s="45"/>
      <c r="P302" s="221">
        <f>O302*H302</f>
        <v>0</v>
      </c>
      <c r="Q302" s="221">
        <v>0.0011999999999999999</v>
      </c>
      <c r="R302" s="221">
        <f>Q302*H302</f>
        <v>0.0011999999999999999</v>
      </c>
      <c r="S302" s="221">
        <v>0</v>
      </c>
      <c r="T302" s="222">
        <f>S302*H302</f>
        <v>0</v>
      </c>
      <c r="AR302" s="22" t="s">
        <v>248</v>
      </c>
      <c r="AT302" s="22" t="s">
        <v>153</v>
      </c>
      <c r="AU302" s="22" t="s">
        <v>136</v>
      </c>
      <c r="AY302" s="22" t="s">
        <v>135</v>
      </c>
      <c r="BE302" s="223">
        <f>IF(N302="základní",J302,0)</f>
        <v>0</v>
      </c>
      <c r="BF302" s="223">
        <f>IF(N302="snížená",J302,0)</f>
        <v>0</v>
      </c>
      <c r="BG302" s="223">
        <f>IF(N302="zákl. přenesená",J302,0)</f>
        <v>0</v>
      </c>
      <c r="BH302" s="223">
        <f>IF(N302="sníž. přenesená",J302,0)</f>
        <v>0</v>
      </c>
      <c r="BI302" s="223">
        <f>IF(N302="nulová",J302,0)</f>
        <v>0</v>
      </c>
      <c r="BJ302" s="22" t="s">
        <v>136</v>
      </c>
      <c r="BK302" s="223">
        <f>ROUND(I302*H302,2)</f>
        <v>0</v>
      </c>
      <c r="BL302" s="22" t="s">
        <v>240</v>
      </c>
      <c r="BM302" s="22" t="s">
        <v>681</v>
      </c>
    </row>
    <row r="303" s="1" customFormat="1" ht="16.5" customHeight="1">
      <c r="B303" s="44"/>
      <c r="C303" s="227" t="s">
        <v>682</v>
      </c>
      <c r="D303" s="227" t="s">
        <v>153</v>
      </c>
      <c r="E303" s="228" t="s">
        <v>683</v>
      </c>
      <c r="F303" s="229" t="s">
        <v>684</v>
      </c>
      <c r="G303" s="230" t="s">
        <v>21</v>
      </c>
      <c r="H303" s="231">
        <v>1</v>
      </c>
      <c r="I303" s="232"/>
      <c r="J303" s="233">
        <f>ROUND(I303*H303,2)</f>
        <v>0</v>
      </c>
      <c r="K303" s="229" t="s">
        <v>21</v>
      </c>
      <c r="L303" s="234"/>
      <c r="M303" s="235" t="s">
        <v>21</v>
      </c>
      <c r="N303" s="236" t="s">
        <v>43</v>
      </c>
      <c r="O303" s="45"/>
      <c r="P303" s="221">
        <f>O303*H303</f>
        <v>0</v>
      </c>
      <c r="Q303" s="221">
        <v>0.00020000000000000001</v>
      </c>
      <c r="R303" s="221">
        <f>Q303*H303</f>
        <v>0.00020000000000000001</v>
      </c>
      <c r="S303" s="221">
        <v>0</v>
      </c>
      <c r="T303" s="222">
        <f>S303*H303</f>
        <v>0</v>
      </c>
      <c r="AR303" s="22" t="s">
        <v>248</v>
      </c>
      <c r="AT303" s="22" t="s">
        <v>153</v>
      </c>
      <c r="AU303" s="22" t="s">
        <v>136</v>
      </c>
      <c r="AY303" s="22" t="s">
        <v>135</v>
      </c>
      <c r="BE303" s="223">
        <f>IF(N303="základní",J303,0)</f>
        <v>0</v>
      </c>
      <c r="BF303" s="223">
        <f>IF(N303="snížená",J303,0)</f>
        <v>0</v>
      </c>
      <c r="BG303" s="223">
        <f>IF(N303="zákl. přenesená",J303,0)</f>
        <v>0</v>
      </c>
      <c r="BH303" s="223">
        <f>IF(N303="sníž. přenesená",J303,0)</f>
        <v>0</v>
      </c>
      <c r="BI303" s="223">
        <f>IF(N303="nulová",J303,0)</f>
        <v>0</v>
      </c>
      <c r="BJ303" s="22" t="s">
        <v>136</v>
      </c>
      <c r="BK303" s="223">
        <f>ROUND(I303*H303,2)</f>
        <v>0</v>
      </c>
      <c r="BL303" s="22" t="s">
        <v>240</v>
      </c>
      <c r="BM303" s="22" t="s">
        <v>685</v>
      </c>
    </row>
    <row r="304" s="1" customFormat="1" ht="16.5" customHeight="1">
      <c r="B304" s="44"/>
      <c r="C304" s="227" t="s">
        <v>686</v>
      </c>
      <c r="D304" s="227" t="s">
        <v>153</v>
      </c>
      <c r="E304" s="228" t="s">
        <v>687</v>
      </c>
      <c r="F304" s="229" t="s">
        <v>688</v>
      </c>
      <c r="G304" s="230" t="s">
        <v>21</v>
      </c>
      <c r="H304" s="231">
        <v>1</v>
      </c>
      <c r="I304" s="232"/>
      <c r="J304" s="233">
        <f>ROUND(I304*H304,2)</f>
        <v>0</v>
      </c>
      <c r="K304" s="229" t="s">
        <v>21</v>
      </c>
      <c r="L304" s="234"/>
      <c r="M304" s="235" t="s">
        <v>21</v>
      </c>
      <c r="N304" s="236" t="s">
        <v>43</v>
      </c>
      <c r="O304" s="45"/>
      <c r="P304" s="221">
        <f>O304*H304</f>
        <v>0</v>
      </c>
      <c r="Q304" s="221">
        <v>0.0080000000000000002</v>
      </c>
      <c r="R304" s="221">
        <f>Q304*H304</f>
        <v>0.0080000000000000002</v>
      </c>
      <c r="S304" s="221">
        <v>0</v>
      </c>
      <c r="T304" s="222">
        <f>S304*H304</f>
        <v>0</v>
      </c>
      <c r="AR304" s="22" t="s">
        <v>248</v>
      </c>
      <c r="AT304" s="22" t="s">
        <v>153</v>
      </c>
      <c r="AU304" s="22" t="s">
        <v>136</v>
      </c>
      <c r="AY304" s="22" t="s">
        <v>135</v>
      </c>
      <c r="BE304" s="223">
        <f>IF(N304="základní",J304,0)</f>
        <v>0</v>
      </c>
      <c r="BF304" s="223">
        <f>IF(N304="snížená",J304,0)</f>
        <v>0</v>
      </c>
      <c r="BG304" s="223">
        <f>IF(N304="zákl. přenesená",J304,0)</f>
        <v>0</v>
      </c>
      <c r="BH304" s="223">
        <f>IF(N304="sníž. přenesená",J304,0)</f>
        <v>0</v>
      </c>
      <c r="BI304" s="223">
        <f>IF(N304="nulová",J304,0)</f>
        <v>0</v>
      </c>
      <c r="BJ304" s="22" t="s">
        <v>136</v>
      </c>
      <c r="BK304" s="223">
        <f>ROUND(I304*H304,2)</f>
        <v>0</v>
      </c>
      <c r="BL304" s="22" t="s">
        <v>240</v>
      </c>
      <c r="BM304" s="22" t="s">
        <v>689</v>
      </c>
    </row>
    <row r="305" s="1" customFormat="1" ht="25.5" customHeight="1">
      <c r="B305" s="44"/>
      <c r="C305" s="212" t="s">
        <v>690</v>
      </c>
      <c r="D305" s="212" t="s">
        <v>138</v>
      </c>
      <c r="E305" s="213" t="s">
        <v>691</v>
      </c>
      <c r="F305" s="214" t="s">
        <v>692</v>
      </c>
      <c r="G305" s="215" t="s">
        <v>522</v>
      </c>
      <c r="H305" s="216">
        <v>2</v>
      </c>
      <c r="I305" s="217"/>
      <c r="J305" s="218">
        <f>ROUND(I305*H305,2)</f>
        <v>0</v>
      </c>
      <c r="K305" s="214" t="s">
        <v>142</v>
      </c>
      <c r="L305" s="70"/>
      <c r="M305" s="219" t="s">
        <v>21</v>
      </c>
      <c r="N305" s="220" t="s">
        <v>43</v>
      </c>
      <c r="O305" s="45"/>
      <c r="P305" s="221">
        <f>O305*H305</f>
        <v>0</v>
      </c>
      <c r="Q305" s="221">
        <v>0.0015200000000000001</v>
      </c>
      <c r="R305" s="221">
        <f>Q305*H305</f>
        <v>0.0030400000000000002</v>
      </c>
      <c r="S305" s="221">
        <v>0</v>
      </c>
      <c r="T305" s="222">
        <f>S305*H305</f>
        <v>0</v>
      </c>
      <c r="AR305" s="22" t="s">
        <v>240</v>
      </c>
      <c r="AT305" s="22" t="s">
        <v>138</v>
      </c>
      <c r="AU305" s="22" t="s">
        <v>136</v>
      </c>
      <c r="AY305" s="22" t="s">
        <v>135</v>
      </c>
      <c r="BE305" s="223">
        <f>IF(N305="základní",J305,0)</f>
        <v>0</v>
      </c>
      <c r="BF305" s="223">
        <f>IF(N305="snížená",J305,0)</f>
        <v>0</v>
      </c>
      <c r="BG305" s="223">
        <f>IF(N305="zákl. přenesená",J305,0)</f>
        <v>0</v>
      </c>
      <c r="BH305" s="223">
        <f>IF(N305="sníž. přenesená",J305,0)</f>
        <v>0</v>
      </c>
      <c r="BI305" s="223">
        <f>IF(N305="nulová",J305,0)</f>
        <v>0</v>
      </c>
      <c r="BJ305" s="22" t="s">
        <v>136</v>
      </c>
      <c r="BK305" s="223">
        <f>ROUND(I305*H305,2)</f>
        <v>0</v>
      </c>
      <c r="BL305" s="22" t="s">
        <v>240</v>
      </c>
      <c r="BM305" s="22" t="s">
        <v>693</v>
      </c>
    </row>
    <row r="306" s="1" customFormat="1">
      <c r="B306" s="44"/>
      <c r="C306" s="72"/>
      <c r="D306" s="224" t="s">
        <v>145</v>
      </c>
      <c r="E306" s="72"/>
      <c r="F306" s="225" t="s">
        <v>694</v>
      </c>
      <c r="G306" s="72"/>
      <c r="H306" s="72"/>
      <c r="I306" s="183"/>
      <c r="J306" s="72"/>
      <c r="K306" s="72"/>
      <c r="L306" s="70"/>
      <c r="M306" s="226"/>
      <c r="N306" s="45"/>
      <c r="O306" s="45"/>
      <c r="P306" s="45"/>
      <c r="Q306" s="45"/>
      <c r="R306" s="45"/>
      <c r="S306" s="45"/>
      <c r="T306" s="93"/>
      <c r="AT306" s="22" t="s">
        <v>145</v>
      </c>
      <c r="AU306" s="22" t="s">
        <v>136</v>
      </c>
    </row>
    <row r="307" s="1" customFormat="1" ht="25.5" customHeight="1">
      <c r="B307" s="44"/>
      <c r="C307" s="212" t="s">
        <v>695</v>
      </c>
      <c r="D307" s="212" t="s">
        <v>138</v>
      </c>
      <c r="E307" s="213" t="s">
        <v>696</v>
      </c>
      <c r="F307" s="214" t="s">
        <v>697</v>
      </c>
      <c r="G307" s="215" t="s">
        <v>197</v>
      </c>
      <c r="H307" s="216">
        <v>5</v>
      </c>
      <c r="I307" s="217"/>
      <c r="J307" s="218">
        <f>ROUND(I307*H307,2)</f>
        <v>0</v>
      </c>
      <c r="K307" s="214" t="s">
        <v>142</v>
      </c>
      <c r="L307" s="70"/>
      <c r="M307" s="219" t="s">
        <v>21</v>
      </c>
      <c r="N307" s="220" t="s">
        <v>43</v>
      </c>
      <c r="O307" s="45"/>
      <c r="P307" s="221">
        <f>O307*H307</f>
        <v>0</v>
      </c>
      <c r="Q307" s="221">
        <v>0.00044000000000000002</v>
      </c>
      <c r="R307" s="221">
        <f>Q307*H307</f>
        <v>0.0022000000000000001</v>
      </c>
      <c r="S307" s="221">
        <v>0</v>
      </c>
      <c r="T307" s="222">
        <f>S307*H307</f>
        <v>0</v>
      </c>
      <c r="AR307" s="22" t="s">
        <v>240</v>
      </c>
      <c r="AT307" s="22" t="s">
        <v>138</v>
      </c>
      <c r="AU307" s="22" t="s">
        <v>136</v>
      </c>
      <c r="AY307" s="22" t="s">
        <v>135</v>
      </c>
      <c r="BE307" s="223">
        <f>IF(N307="základní",J307,0)</f>
        <v>0</v>
      </c>
      <c r="BF307" s="223">
        <f>IF(N307="snížená",J307,0)</f>
        <v>0</v>
      </c>
      <c r="BG307" s="223">
        <f>IF(N307="zákl. přenesená",J307,0)</f>
        <v>0</v>
      </c>
      <c r="BH307" s="223">
        <f>IF(N307="sníž. přenesená",J307,0)</f>
        <v>0</v>
      </c>
      <c r="BI307" s="223">
        <f>IF(N307="nulová",J307,0)</f>
        <v>0</v>
      </c>
      <c r="BJ307" s="22" t="s">
        <v>136</v>
      </c>
      <c r="BK307" s="223">
        <f>ROUND(I307*H307,2)</f>
        <v>0</v>
      </c>
      <c r="BL307" s="22" t="s">
        <v>240</v>
      </c>
      <c r="BM307" s="22" t="s">
        <v>698</v>
      </c>
    </row>
    <row r="308" s="1" customFormat="1">
      <c r="B308" s="44"/>
      <c r="C308" s="72"/>
      <c r="D308" s="224" t="s">
        <v>145</v>
      </c>
      <c r="E308" s="72"/>
      <c r="F308" s="225" t="s">
        <v>694</v>
      </c>
      <c r="G308" s="72"/>
      <c r="H308" s="72"/>
      <c r="I308" s="183"/>
      <c r="J308" s="72"/>
      <c r="K308" s="72"/>
      <c r="L308" s="70"/>
      <c r="M308" s="226"/>
      <c r="N308" s="45"/>
      <c r="O308" s="45"/>
      <c r="P308" s="45"/>
      <c r="Q308" s="45"/>
      <c r="R308" s="45"/>
      <c r="S308" s="45"/>
      <c r="T308" s="93"/>
      <c r="AT308" s="22" t="s">
        <v>145</v>
      </c>
      <c r="AU308" s="22" t="s">
        <v>136</v>
      </c>
    </row>
    <row r="309" s="1" customFormat="1" ht="38.25" customHeight="1">
      <c r="B309" s="44"/>
      <c r="C309" s="212" t="s">
        <v>699</v>
      </c>
      <c r="D309" s="212" t="s">
        <v>138</v>
      </c>
      <c r="E309" s="213" t="s">
        <v>700</v>
      </c>
      <c r="F309" s="214" t="s">
        <v>701</v>
      </c>
      <c r="G309" s="215" t="s">
        <v>162</v>
      </c>
      <c r="H309" s="216">
        <v>0.14299999999999999</v>
      </c>
      <c r="I309" s="217"/>
      <c r="J309" s="218">
        <f>ROUND(I309*H309,2)</f>
        <v>0</v>
      </c>
      <c r="K309" s="214" t="s">
        <v>142</v>
      </c>
      <c r="L309" s="70"/>
      <c r="M309" s="219" t="s">
        <v>21</v>
      </c>
      <c r="N309" s="220" t="s">
        <v>43</v>
      </c>
      <c r="O309" s="45"/>
      <c r="P309" s="221">
        <f>O309*H309</f>
        <v>0</v>
      </c>
      <c r="Q309" s="221">
        <v>0</v>
      </c>
      <c r="R309" s="221">
        <f>Q309*H309</f>
        <v>0</v>
      </c>
      <c r="S309" s="221">
        <v>0</v>
      </c>
      <c r="T309" s="222">
        <f>S309*H309</f>
        <v>0</v>
      </c>
      <c r="AR309" s="22" t="s">
        <v>240</v>
      </c>
      <c r="AT309" s="22" t="s">
        <v>138</v>
      </c>
      <c r="AU309" s="22" t="s">
        <v>136</v>
      </c>
      <c r="AY309" s="22" t="s">
        <v>135</v>
      </c>
      <c r="BE309" s="223">
        <f>IF(N309="základní",J309,0)</f>
        <v>0</v>
      </c>
      <c r="BF309" s="223">
        <f>IF(N309="snížená",J309,0)</f>
        <v>0</v>
      </c>
      <c r="BG309" s="223">
        <f>IF(N309="zákl. přenesená",J309,0)</f>
        <v>0</v>
      </c>
      <c r="BH309" s="223">
        <f>IF(N309="sníž. přenesená",J309,0)</f>
        <v>0</v>
      </c>
      <c r="BI309" s="223">
        <f>IF(N309="nulová",J309,0)</f>
        <v>0</v>
      </c>
      <c r="BJ309" s="22" t="s">
        <v>136</v>
      </c>
      <c r="BK309" s="223">
        <f>ROUND(I309*H309,2)</f>
        <v>0</v>
      </c>
      <c r="BL309" s="22" t="s">
        <v>240</v>
      </c>
      <c r="BM309" s="22" t="s">
        <v>702</v>
      </c>
    </row>
    <row r="310" s="1" customFormat="1">
      <c r="B310" s="44"/>
      <c r="C310" s="72"/>
      <c r="D310" s="224" t="s">
        <v>145</v>
      </c>
      <c r="E310" s="72"/>
      <c r="F310" s="225" t="s">
        <v>355</v>
      </c>
      <c r="G310" s="72"/>
      <c r="H310" s="72"/>
      <c r="I310" s="183"/>
      <c r="J310" s="72"/>
      <c r="K310" s="72"/>
      <c r="L310" s="70"/>
      <c r="M310" s="226"/>
      <c r="N310" s="45"/>
      <c r="O310" s="45"/>
      <c r="P310" s="45"/>
      <c r="Q310" s="45"/>
      <c r="R310" s="45"/>
      <c r="S310" s="45"/>
      <c r="T310" s="93"/>
      <c r="AT310" s="22" t="s">
        <v>145</v>
      </c>
      <c r="AU310" s="22" t="s">
        <v>136</v>
      </c>
    </row>
    <row r="311" s="10" customFormat="1" ht="29.88" customHeight="1">
      <c r="B311" s="196"/>
      <c r="C311" s="197"/>
      <c r="D311" s="198" t="s">
        <v>70</v>
      </c>
      <c r="E311" s="210" t="s">
        <v>703</v>
      </c>
      <c r="F311" s="210" t="s">
        <v>704</v>
      </c>
      <c r="G311" s="197"/>
      <c r="H311" s="197"/>
      <c r="I311" s="200"/>
      <c r="J311" s="211">
        <f>BK311</f>
        <v>0</v>
      </c>
      <c r="K311" s="197"/>
      <c r="L311" s="202"/>
      <c r="M311" s="203"/>
      <c r="N311" s="204"/>
      <c r="O311" s="204"/>
      <c r="P311" s="205">
        <f>SUM(P312:P329)</f>
        <v>0</v>
      </c>
      <c r="Q311" s="204"/>
      <c r="R311" s="205">
        <f>SUM(R312:R329)</f>
        <v>0.36712000000000006</v>
      </c>
      <c r="S311" s="204"/>
      <c r="T311" s="206">
        <f>SUM(T312:T329)</f>
        <v>0</v>
      </c>
      <c r="AR311" s="207" t="s">
        <v>136</v>
      </c>
      <c r="AT311" s="208" t="s">
        <v>70</v>
      </c>
      <c r="AU311" s="208" t="s">
        <v>76</v>
      </c>
      <c r="AY311" s="207" t="s">
        <v>135</v>
      </c>
      <c r="BK311" s="209">
        <f>SUM(BK312:BK329)</f>
        <v>0</v>
      </c>
    </row>
    <row r="312" s="1" customFormat="1" ht="25.5" customHeight="1">
      <c r="B312" s="44"/>
      <c r="C312" s="212" t="s">
        <v>705</v>
      </c>
      <c r="D312" s="212" t="s">
        <v>138</v>
      </c>
      <c r="E312" s="213" t="s">
        <v>706</v>
      </c>
      <c r="F312" s="214" t="s">
        <v>707</v>
      </c>
      <c r="G312" s="215" t="s">
        <v>156</v>
      </c>
      <c r="H312" s="216">
        <v>1</v>
      </c>
      <c r="I312" s="217"/>
      <c r="J312" s="218">
        <f>ROUND(I312*H312,2)</f>
        <v>0</v>
      </c>
      <c r="K312" s="214" t="s">
        <v>142</v>
      </c>
      <c r="L312" s="70"/>
      <c r="M312" s="219" t="s">
        <v>21</v>
      </c>
      <c r="N312" s="220" t="s">
        <v>43</v>
      </c>
      <c r="O312" s="45"/>
      <c r="P312" s="221">
        <f>O312*H312</f>
        <v>0</v>
      </c>
      <c r="Q312" s="221">
        <v>0.028340000000000001</v>
      </c>
      <c r="R312" s="221">
        <f>Q312*H312</f>
        <v>0.028340000000000001</v>
      </c>
      <c r="S312" s="221">
        <v>0</v>
      </c>
      <c r="T312" s="222">
        <f>S312*H312</f>
        <v>0</v>
      </c>
      <c r="AR312" s="22" t="s">
        <v>240</v>
      </c>
      <c r="AT312" s="22" t="s">
        <v>138</v>
      </c>
      <c r="AU312" s="22" t="s">
        <v>136</v>
      </c>
      <c r="AY312" s="22" t="s">
        <v>135</v>
      </c>
      <c r="BE312" s="223">
        <f>IF(N312="základní",J312,0)</f>
        <v>0</v>
      </c>
      <c r="BF312" s="223">
        <f>IF(N312="snížená",J312,0)</f>
        <v>0</v>
      </c>
      <c r="BG312" s="223">
        <f>IF(N312="zákl. přenesená",J312,0)</f>
        <v>0</v>
      </c>
      <c r="BH312" s="223">
        <f>IF(N312="sníž. přenesená",J312,0)</f>
        <v>0</v>
      </c>
      <c r="BI312" s="223">
        <f>IF(N312="nulová",J312,0)</f>
        <v>0</v>
      </c>
      <c r="BJ312" s="22" t="s">
        <v>136</v>
      </c>
      <c r="BK312" s="223">
        <f>ROUND(I312*H312,2)</f>
        <v>0</v>
      </c>
      <c r="BL312" s="22" t="s">
        <v>240</v>
      </c>
      <c r="BM312" s="22" t="s">
        <v>708</v>
      </c>
    </row>
    <row r="313" s="1" customFormat="1">
      <c r="B313" s="44"/>
      <c r="C313" s="72"/>
      <c r="D313" s="224" t="s">
        <v>145</v>
      </c>
      <c r="E313" s="72"/>
      <c r="F313" s="225" t="s">
        <v>709</v>
      </c>
      <c r="G313" s="72"/>
      <c r="H313" s="72"/>
      <c r="I313" s="183"/>
      <c r="J313" s="72"/>
      <c r="K313" s="72"/>
      <c r="L313" s="70"/>
      <c r="M313" s="226"/>
      <c r="N313" s="45"/>
      <c r="O313" s="45"/>
      <c r="P313" s="45"/>
      <c r="Q313" s="45"/>
      <c r="R313" s="45"/>
      <c r="S313" s="45"/>
      <c r="T313" s="93"/>
      <c r="AT313" s="22" t="s">
        <v>145</v>
      </c>
      <c r="AU313" s="22" t="s">
        <v>136</v>
      </c>
    </row>
    <row r="314" s="1" customFormat="1" ht="25.5" customHeight="1">
      <c r="B314" s="44"/>
      <c r="C314" s="212" t="s">
        <v>710</v>
      </c>
      <c r="D314" s="212" t="s">
        <v>138</v>
      </c>
      <c r="E314" s="213" t="s">
        <v>711</v>
      </c>
      <c r="F314" s="214" t="s">
        <v>712</v>
      </c>
      <c r="G314" s="215" t="s">
        <v>156</v>
      </c>
      <c r="H314" s="216">
        <v>1</v>
      </c>
      <c r="I314" s="217"/>
      <c r="J314" s="218">
        <f>ROUND(I314*H314,2)</f>
        <v>0</v>
      </c>
      <c r="K314" s="214" t="s">
        <v>142</v>
      </c>
      <c r="L314" s="70"/>
      <c r="M314" s="219" t="s">
        <v>21</v>
      </c>
      <c r="N314" s="220" t="s">
        <v>43</v>
      </c>
      <c r="O314" s="45"/>
      <c r="P314" s="221">
        <f>O314*H314</f>
        <v>0</v>
      </c>
      <c r="Q314" s="221">
        <v>0.037510000000000002</v>
      </c>
      <c r="R314" s="221">
        <f>Q314*H314</f>
        <v>0.037510000000000002</v>
      </c>
      <c r="S314" s="221">
        <v>0</v>
      </c>
      <c r="T314" s="222">
        <f>S314*H314</f>
        <v>0</v>
      </c>
      <c r="AR314" s="22" t="s">
        <v>240</v>
      </c>
      <c r="AT314" s="22" t="s">
        <v>138</v>
      </c>
      <c r="AU314" s="22" t="s">
        <v>136</v>
      </c>
      <c r="AY314" s="22" t="s">
        <v>135</v>
      </c>
      <c r="BE314" s="223">
        <f>IF(N314="základní",J314,0)</f>
        <v>0</v>
      </c>
      <c r="BF314" s="223">
        <f>IF(N314="snížená",J314,0)</f>
        <v>0</v>
      </c>
      <c r="BG314" s="223">
        <f>IF(N314="zákl. přenesená",J314,0)</f>
        <v>0</v>
      </c>
      <c r="BH314" s="223">
        <f>IF(N314="sníž. přenesená",J314,0)</f>
        <v>0</v>
      </c>
      <c r="BI314" s="223">
        <f>IF(N314="nulová",J314,0)</f>
        <v>0</v>
      </c>
      <c r="BJ314" s="22" t="s">
        <v>136</v>
      </c>
      <c r="BK314" s="223">
        <f>ROUND(I314*H314,2)</f>
        <v>0</v>
      </c>
      <c r="BL314" s="22" t="s">
        <v>240</v>
      </c>
      <c r="BM314" s="22" t="s">
        <v>713</v>
      </c>
    </row>
    <row r="315" s="1" customFormat="1">
      <c r="B315" s="44"/>
      <c r="C315" s="72"/>
      <c r="D315" s="224" t="s">
        <v>145</v>
      </c>
      <c r="E315" s="72"/>
      <c r="F315" s="225" t="s">
        <v>709</v>
      </c>
      <c r="G315" s="72"/>
      <c r="H315" s="72"/>
      <c r="I315" s="183"/>
      <c r="J315" s="72"/>
      <c r="K315" s="72"/>
      <c r="L315" s="70"/>
      <c r="M315" s="226"/>
      <c r="N315" s="45"/>
      <c r="O315" s="45"/>
      <c r="P315" s="45"/>
      <c r="Q315" s="45"/>
      <c r="R315" s="45"/>
      <c r="S315" s="45"/>
      <c r="T315" s="93"/>
      <c r="AT315" s="22" t="s">
        <v>145</v>
      </c>
      <c r="AU315" s="22" t="s">
        <v>136</v>
      </c>
    </row>
    <row r="316" s="1" customFormat="1" ht="38.25" customHeight="1">
      <c r="B316" s="44"/>
      <c r="C316" s="212" t="s">
        <v>714</v>
      </c>
      <c r="D316" s="212" t="s">
        <v>138</v>
      </c>
      <c r="E316" s="213" t="s">
        <v>715</v>
      </c>
      <c r="F316" s="214" t="s">
        <v>716</v>
      </c>
      <c r="G316" s="215" t="s">
        <v>522</v>
      </c>
      <c r="H316" s="216">
        <v>2</v>
      </c>
      <c r="I316" s="217"/>
      <c r="J316" s="218">
        <f>ROUND(I316*H316,2)</f>
        <v>0</v>
      </c>
      <c r="K316" s="214" t="s">
        <v>142</v>
      </c>
      <c r="L316" s="70"/>
      <c r="M316" s="219" t="s">
        <v>21</v>
      </c>
      <c r="N316" s="220" t="s">
        <v>43</v>
      </c>
      <c r="O316" s="45"/>
      <c r="P316" s="221">
        <f>O316*H316</f>
        <v>0</v>
      </c>
      <c r="Q316" s="221">
        <v>0.12542</v>
      </c>
      <c r="R316" s="221">
        <f>Q316*H316</f>
        <v>0.25084000000000001</v>
      </c>
      <c r="S316" s="221">
        <v>0</v>
      </c>
      <c r="T316" s="222">
        <f>S316*H316</f>
        <v>0</v>
      </c>
      <c r="AR316" s="22" t="s">
        <v>240</v>
      </c>
      <c r="AT316" s="22" t="s">
        <v>138</v>
      </c>
      <c r="AU316" s="22" t="s">
        <v>136</v>
      </c>
      <c r="AY316" s="22" t="s">
        <v>135</v>
      </c>
      <c r="BE316" s="223">
        <f>IF(N316="základní",J316,0)</f>
        <v>0</v>
      </c>
      <c r="BF316" s="223">
        <f>IF(N316="snížená",J316,0)</f>
        <v>0</v>
      </c>
      <c r="BG316" s="223">
        <f>IF(N316="zákl. přenesená",J316,0)</f>
        <v>0</v>
      </c>
      <c r="BH316" s="223">
        <f>IF(N316="sníž. přenesená",J316,0)</f>
        <v>0</v>
      </c>
      <c r="BI316" s="223">
        <f>IF(N316="nulová",J316,0)</f>
        <v>0</v>
      </c>
      <c r="BJ316" s="22" t="s">
        <v>136</v>
      </c>
      <c r="BK316" s="223">
        <f>ROUND(I316*H316,2)</f>
        <v>0</v>
      </c>
      <c r="BL316" s="22" t="s">
        <v>240</v>
      </c>
      <c r="BM316" s="22" t="s">
        <v>717</v>
      </c>
    </row>
    <row r="317" s="1" customFormat="1" ht="25.5" customHeight="1">
      <c r="B317" s="44"/>
      <c r="C317" s="212" t="s">
        <v>718</v>
      </c>
      <c r="D317" s="212" t="s">
        <v>138</v>
      </c>
      <c r="E317" s="213" t="s">
        <v>719</v>
      </c>
      <c r="F317" s="214" t="s">
        <v>720</v>
      </c>
      <c r="G317" s="215" t="s">
        <v>522</v>
      </c>
      <c r="H317" s="216">
        <v>1</v>
      </c>
      <c r="I317" s="217"/>
      <c r="J317" s="218">
        <f>ROUND(I317*H317,2)</f>
        <v>0</v>
      </c>
      <c r="K317" s="214" t="s">
        <v>142</v>
      </c>
      <c r="L317" s="70"/>
      <c r="M317" s="219" t="s">
        <v>21</v>
      </c>
      <c r="N317" s="220" t="s">
        <v>43</v>
      </c>
      <c r="O317" s="45"/>
      <c r="P317" s="221">
        <f>O317*H317</f>
        <v>0</v>
      </c>
      <c r="Q317" s="221">
        <v>0.0062899999999999996</v>
      </c>
      <c r="R317" s="221">
        <f>Q317*H317</f>
        <v>0.0062899999999999996</v>
      </c>
      <c r="S317" s="221">
        <v>0</v>
      </c>
      <c r="T317" s="222">
        <f>S317*H317</f>
        <v>0</v>
      </c>
      <c r="AR317" s="22" t="s">
        <v>240</v>
      </c>
      <c r="AT317" s="22" t="s">
        <v>138</v>
      </c>
      <c r="AU317" s="22" t="s">
        <v>136</v>
      </c>
      <c r="AY317" s="22" t="s">
        <v>135</v>
      </c>
      <c r="BE317" s="223">
        <f>IF(N317="základní",J317,0)</f>
        <v>0</v>
      </c>
      <c r="BF317" s="223">
        <f>IF(N317="snížená",J317,0)</f>
        <v>0</v>
      </c>
      <c r="BG317" s="223">
        <f>IF(N317="zákl. přenesená",J317,0)</f>
        <v>0</v>
      </c>
      <c r="BH317" s="223">
        <f>IF(N317="sníž. přenesená",J317,0)</f>
        <v>0</v>
      </c>
      <c r="BI317" s="223">
        <f>IF(N317="nulová",J317,0)</f>
        <v>0</v>
      </c>
      <c r="BJ317" s="22" t="s">
        <v>136</v>
      </c>
      <c r="BK317" s="223">
        <f>ROUND(I317*H317,2)</f>
        <v>0</v>
      </c>
      <c r="BL317" s="22" t="s">
        <v>240</v>
      </c>
      <c r="BM317" s="22" t="s">
        <v>721</v>
      </c>
    </row>
    <row r="318" s="1" customFormat="1" ht="25.5" customHeight="1">
      <c r="B318" s="44"/>
      <c r="C318" s="212" t="s">
        <v>722</v>
      </c>
      <c r="D318" s="212" t="s">
        <v>138</v>
      </c>
      <c r="E318" s="213" t="s">
        <v>723</v>
      </c>
      <c r="F318" s="214" t="s">
        <v>724</v>
      </c>
      <c r="G318" s="215" t="s">
        <v>522</v>
      </c>
      <c r="H318" s="216">
        <v>1</v>
      </c>
      <c r="I318" s="217"/>
      <c r="J318" s="218">
        <f>ROUND(I318*H318,2)</f>
        <v>0</v>
      </c>
      <c r="K318" s="214" t="s">
        <v>142</v>
      </c>
      <c r="L318" s="70"/>
      <c r="M318" s="219" t="s">
        <v>21</v>
      </c>
      <c r="N318" s="220" t="s">
        <v>43</v>
      </c>
      <c r="O318" s="45"/>
      <c r="P318" s="221">
        <f>O318*H318</f>
        <v>0</v>
      </c>
      <c r="Q318" s="221">
        <v>0.00547</v>
      </c>
      <c r="R318" s="221">
        <f>Q318*H318</f>
        <v>0.00547</v>
      </c>
      <c r="S318" s="221">
        <v>0</v>
      </c>
      <c r="T318" s="222">
        <f>S318*H318</f>
        <v>0</v>
      </c>
      <c r="AR318" s="22" t="s">
        <v>240</v>
      </c>
      <c r="AT318" s="22" t="s">
        <v>138</v>
      </c>
      <c r="AU318" s="22" t="s">
        <v>136</v>
      </c>
      <c r="AY318" s="22" t="s">
        <v>135</v>
      </c>
      <c r="BE318" s="223">
        <f>IF(N318="základní",J318,0)</f>
        <v>0</v>
      </c>
      <c r="BF318" s="223">
        <f>IF(N318="snížená",J318,0)</f>
        <v>0</v>
      </c>
      <c r="BG318" s="223">
        <f>IF(N318="zákl. přenesená",J318,0)</f>
        <v>0</v>
      </c>
      <c r="BH318" s="223">
        <f>IF(N318="sníž. přenesená",J318,0)</f>
        <v>0</v>
      </c>
      <c r="BI318" s="223">
        <f>IF(N318="nulová",J318,0)</f>
        <v>0</v>
      </c>
      <c r="BJ318" s="22" t="s">
        <v>136</v>
      </c>
      <c r="BK318" s="223">
        <f>ROUND(I318*H318,2)</f>
        <v>0</v>
      </c>
      <c r="BL318" s="22" t="s">
        <v>240</v>
      </c>
      <c r="BM318" s="22" t="s">
        <v>725</v>
      </c>
    </row>
    <row r="319" s="1" customFormat="1" ht="25.5" customHeight="1">
      <c r="B319" s="44"/>
      <c r="C319" s="212" t="s">
        <v>726</v>
      </c>
      <c r="D319" s="212" t="s">
        <v>138</v>
      </c>
      <c r="E319" s="213" t="s">
        <v>727</v>
      </c>
      <c r="F319" s="214" t="s">
        <v>728</v>
      </c>
      <c r="G319" s="215" t="s">
        <v>522</v>
      </c>
      <c r="H319" s="216">
        <v>1</v>
      </c>
      <c r="I319" s="217"/>
      <c r="J319" s="218">
        <f>ROUND(I319*H319,2)</f>
        <v>0</v>
      </c>
      <c r="K319" s="214" t="s">
        <v>181</v>
      </c>
      <c r="L319" s="70"/>
      <c r="M319" s="219" t="s">
        <v>21</v>
      </c>
      <c r="N319" s="220" t="s">
        <v>43</v>
      </c>
      <c r="O319" s="45"/>
      <c r="P319" s="221">
        <f>O319*H319</f>
        <v>0</v>
      </c>
      <c r="Q319" s="221">
        <v>0.0083700000000000007</v>
      </c>
      <c r="R319" s="221">
        <f>Q319*H319</f>
        <v>0.0083700000000000007</v>
      </c>
      <c r="S319" s="221">
        <v>0</v>
      </c>
      <c r="T319" s="222">
        <f>S319*H319</f>
        <v>0</v>
      </c>
      <c r="AR319" s="22" t="s">
        <v>240</v>
      </c>
      <c r="AT319" s="22" t="s">
        <v>138</v>
      </c>
      <c r="AU319" s="22" t="s">
        <v>136</v>
      </c>
      <c r="AY319" s="22" t="s">
        <v>135</v>
      </c>
      <c r="BE319" s="223">
        <f>IF(N319="základní",J319,0)</f>
        <v>0</v>
      </c>
      <c r="BF319" s="223">
        <f>IF(N319="snížená",J319,0)</f>
        <v>0</v>
      </c>
      <c r="BG319" s="223">
        <f>IF(N319="zákl. přenesená",J319,0)</f>
        <v>0</v>
      </c>
      <c r="BH319" s="223">
        <f>IF(N319="sníž. přenesená",J319,0)</f>
        <v>0</v>
      </c>
      <c r="BI319" s="223">
        <f>IF(N319="nulová",J319,0)</f>
        <v>0</v>
      </c>
      <c r="BJ319" s="22" t="s">
        <v>136</v>
      </c>
      <c r="BK319" s="223">
        <f>ROUND(I319*H319,2)</f>
        <v>0</v>
      </c>
      <c r="BL319" s="22" t="s">
        <v>240</v>
      </c>
      <c r="BM319" s="22" t="s">
        <v>729</v>
      </c>
    </row>
    <row r="320" s="1" customFormat="1" ht="16.5" customHeight="1">
      <c r="B320" s="44"/>
      <c r="C320" s="212" t="s">
        <v>730</v>
      </c>
      <c r="D320" s="212" t="s">
        <v>138</v>
      </c>
      <c r="E320" s="213" t="s">
        <v>731</v>
      </c>
      <c r="F320" s="214" t="s">
        <v>732</v>
      </c>
      <c r="G320" s="215" t="s">
        <v>733</v>
      </c>
      <c r="H320" s="216">
        <v>1</v>
      </c>
      <c r="I320" s="217"/>
      <c r="J320" s="218">
        <f>ROUND(I320*H320,2)</f>
        <v>0</v>
      </c>
      <c r="K320" s="214" t="s">
        <v>21</v>
      </c>
      <c r="L320" s="70"/>
      <c r="M320" s="219" t="s">
        <v>21</v>
      </c>
      <c r="N320" s="220" t="s">
        <v>43</v>
      </c>
      <c r="O320" s="45"/>
      <c r="P320" s="221">
        <f>O320*H320</f>
        <v>0</v>
      </c>
      <c r="Q320" s="221">
        <v>0.00052999999999999998</v>
      </c>
      <c r="R320" s="221">
        <f>Q320*H320</f>
        <v>0.00052999999999999998</v>
      </c>
      <c r="S320" s="221">
        <v>0</v>
      </c>
      <c r="T320" s="222">
        <f>S320*H320</f>
        <v>0</v>
      </c>
      <c r="AR320" s="22" t="s">
        <v>240</v>
      </c>
      <c r="AT320" s="22" t="s">
        <v>138</v>
      </c>
      <c r="AU320" s="22" t="s">
        <v>136</v>
      </c>
      <c r="AY320" s="22" t="s">
        <v>135</v>
      </c>
      <c r="BE320" s="223">
        <f>IF(N320="základní",J320,0)</f>
        <v>0</v>
      </c>
      <c r="BF320" s="223">
        <f>IF(N320="snížená",J320,0)</f>
        <v>0</v>
      </c>
      <c r="BG320" s="223">
        <f>IF(N320="zákl. přenesená",J320,0)</f>
        <v>0</v>
      </c>
      <c r="BH320" s="223">
        <f>IF(N320="sníž. přenesená",J320,0)</f>
        <v>0</v>
      </c>
      <c r="BI320" s="223">
        <f>IF(N320="nulová",J320,0)</f>
        <v>0</v>
      </c>
      <c r="BJ320" s="22" t="s">
        <v>136</v>
      </c>
      <c r="BK320" s="223">
        <f>ROUND(I320*H320,2)</f>
        <v>0</v>
      </c>
      <c r="BL320" s="22" t="s">
        <v>240</v>
      </c>
      <c r="BM320" s="22" t="s">
        <v>734</v>
      </c>
    </row>
    <row r="321" s="1" customFormat="1" ht="38.25" customHeight="1">
      <c r="B321" s="44"/>
      <c r="C321" s="212" t="s">
        <v>735</v>
      </c>
      <c r="D321" s="212" t="s">
        <v>138</v>
      </c>
      <c r="E321" s="213" t="s">
        <v>736</v>
      </c>
      <c r="F321" s="214" t="s">
        <v>737</v>
      </c>
      <c r="G321" s="215" t="s">
        <v>522</v>
      </c>
      <c r="H321" s="216">
        <v>1</v>
      </c>
      <c r="I321" s="217"/>
      <c r="J321" s="218">
        <f>ROUND(I321*H321,2)</f>
        <v>0</v>
      </c>
      <c r="K321" s="214" t="s">
        <v>142</v>
      </c>
      <c r="L321" s="70"/>
      <c r="M321" s="219" t="s">
        <v>21</v>
      </c>
      <c r="N321" s="220" t="s">
        <v>43</v>
      </c>
      <c r="O321" s="45"/>
      <c r="P321" s="221">
        <f>O321*H321</f>
        <v>0</v>
      </c>
      <c r="Q321" s="221">
        <v>0.00329</v>
      </c>
      <c r="R321" s="221">
        <f>Q321*H321</f>
        <v>0.00329</v>
      </c>
      <c r="S321" s="221">
        <v>0</v>
      </c>
      <c r="T321" s="222">
        <f>S321*H321</f>
        <v>0</v>
      </c>
      <c r="AR321" s="22" t="s">
        <v>240</v>
      </c>
      <c r="AT321" s="22" t="s">
        <v>138</v>
      </c>
      <c r="AU321" s="22" t="s">
        <v>136</v>
      </c>
      <c r="AY321" s="22" t="s">
        <v>135</v>
      </c>
      <c r="BE321" s="223">
        <f>IF(N321="základní",J321,0)</f>
        <v>0</v>
      </c>
      <c r="BF321" s="223">
        <f>IF(N321="snížená",J321,0)</f>
        <v>0</v>
      </c>
      <c r="BG321" s="223">
        <f>IF(N321="zákl. přenesená",J321,0)</f>
        <v>0</v>
      </c>
      <c r="BH321" s="223">
        <f>IF(N321="sníž. přenesená",J321,0)</f>
        <v>0</v>
      </c>
      <c r="BI321" s="223">
        <f>IF(N321="nulová",J321,0)</f>
        <v>0</v>
      </c>
      <c r="BJ321" s="22" t="s">
        <v>136</v>
      </c>
      <c r="BK321" s="223">
        <f>ROUND(I321*H321,2)</f>
        <v>0</v>
      </c>
      <c r="BL321" s="22" t="s">
        <v>240</v>
      </c>
      <c r="BM321" s="22" t="s">
        <v>738</v>
      </c>
    </row>
    <row r="322" s="1" customFormat="1" ht="38.25" customHeight="1">
      <c r="B322" s="44"/>
      <c r="C322" s="212" t="s">
        <v>739</v>
      </c>
      <c r="D322" s="212" t="s">
        <v>138</v>
      </c>
      <c r="E322" s="213" t="s">
        <v>740</v>
      </c>
      <c r="F322" s="214" t="s">
        <v>741</v>
      </c>
      <c r="G322" s="215" t="s">
        <v>522</v>
      </c>
      <c r="H322" s="216">
        <v>1</v>
      </c>
      <c r="I322" s="217"/>
      <c r="J322" s="218">
        <f>ROUND(I322*H322,2)</f>
        <v>0</v>
      </c>
      <c r="K322" s="214" t="s">
        <v>142</v>
      </c>
      <c r="L322" s="70"/>
      <c r="M322" s="219" t="s">
        <v>21</v>
      </c>
      <c r="N322" s="220" t="s">
        <v>43</v>
      </c>
      <c r="O322" s="45"/>
      <c r="P322" s="221">
        <f>O322*H322</f>
        <v>0</v>
      </c>
      <c r="Q322" s="221">
        <v>0.00329</v>
      </c>
      <c r="R322" s="221">
        <f>Q322*H322</f>
        <v>0.00329</v>
      </c>
      <c r="S322" s="221">
        <v>0</v>
      </c>
      <c r="T322" s="222">
        <f>S322*H322</f>
        <v>0</v>
      </c>
      <c r="AR322" s="22" t="s">
        <v>240</v>
      </c>
      <c r="AT322" s="22" t="s">
        <v>138</v>
      </c>
      <c r="AU322" s="22" t="s">
        <v>136</v>
      </c>
      <c r="AY322" s="22" t="s">
        <v>135</v>
      </c>
      <c r="BE322" s="223">
        <f>IF(N322="základní",J322,0)</f>
        <v>0</v>
      </c>
      <c r="BF322" s="223">
        <f>IF(N322="snížená",J322,0)</f>
        <v>0</v>
      </c>
      <c r="BG322" s="223">
        <f>IF(N322="zákl. přenesená",J322,0)</f>
        <v>0</v>
      </c>
      <c r="BH322" s="223">
        <f>IF(N322="sníž. přenesená",J322,0)</f>
        <v>0</v>
      </c>
      <c r="BI322" s="223">
        <f>IF(N322="nulová",J322,0)</f>
        <v>0</v>
      </c>
      <c r="BJ322" s="22" t="s">
        <v>136</v>
      </c>
      <c r="BK322" s="223">
        <f>ROUND(I322*H322,2)</f>
        <v>0</v>
      </c>
      <c r="BL322" s="22" t="s">
        <v>240</v>
      </c>
      <c r="BM322" s="22" t="s">
        <v>742</v>
      </c>
    </row>
    <row r="323" s="1" customFormat="1" ht="25.5" customHeight="1">
      <c r="B323" s="44"/>
      <c r="C323" s="212" t="s">
        <v>743</v>
      </c>
      <c r="D323" s="212" t="s">
        <v>138</v>
      </c>
      <c r="E323" s="213" t="s">
        <v>744</v>
      </c>
      <c r="F323" s="214" t="s">
        <v>745</v>
      </c>
      <c r="G323" s="215" t="s">
        <v>522</v>
      </c>
      <c r="H323" s="216">
        <v>1</v>
      </c>
      <c r="I323" s="217"/>
      <c r="J323" s="218">
        <f>ROUND(I323*H323,2)</f>
        <v>0</v>
      </c>
      <c r="K323" s="214" t="s">
        <v>142</v>
      </c>
      <c r="L323" s="70"/>
      <c r="M323" s="219" t="s">
        <v>21</v>
      </c>
      <c r="N323" s="220" t="s">
        <v>43</v>
      </c>
      <c r="O323" s="45"/>
      <c r="P323" s="221">
        <f>O323*H323</f>
        <v>0</v>
      </c>
      <c r="Q323" s="221">
        <v>0.00068999999999999997</v>
      </c>
      <c r="R323" s="221">
        <f>Q323*H323</f>
        <v>0.00068999999999999997</v>
      </c>
      <c r="S323" s="221">
        <v>0</v>
      </c>
      <c r="T323" s="222">
        <f>S323*H323</f>
        <v>0</v>
      </c>
      <c r="AR323" s="22" t="s">
        <v>240</v>
      </c>
      <c r="AT323" s="22" t="s">
        <v>138</v>
      </c>
      <c r="AU323" s="22" t="s">
        <v>136</v>
      </c>
      <c r="AY323" s="22" t="s">
        <v>135</v>
      </c>
      <c r="BE323" s="223">
        <f>IF(N323="základní",J323,0)</f>
        <v>0</v>
      </c>
      <c r="BF323" s="223">
        <f>IF(N323="snížená",J323,0)</f>
        <v>0</v>
      </c>
      <c r="BG323" s="223">
        <f>IF(N323="zákl. přenesená",J323,0)</f>
        <v>0</v>
      </c>
      <c r="BH323" s="223">
        <f>IF(N323="sníž. přenesená",J323,0)</f>
        <v>0</v>
      </c>
      <c r="BI323" s="223">
        <f>IF(N323="nulová",J323,0)</f>
        <v>0</v>
      </c>
      <c r="BJ323" s="22" t="s">
        <v>136</v>
      </c>
      <c r="BK323" s="223">
        <f>ROUND(I323*H323,2)</f>
        <v>0</v>
      </c>
      <c r="BL323" s="22" t="s">
        <v>240</v>
      </c>
      <c r="BM323" s="22" t="s">
        <v>746</v>
      </c>
    </row>
    <row r="324" s="1" customFormat="1" ht="25.5" customHeight="1">
      <c r="B324" s="44"/>
      <c r="C324" s="227" t="s">
        <v>747</v>
      </c>
      <c r="D324" s="227" t="s">
        <v>153</v>
      </c>
      <c r="E324" s="228" t="s">
        <v>748</v>
      </c>
      <c r="F324" s="229" t="s">
        <v>749</v>
      </c>
      <c r="G324" s="230" t="s">
        <v>156</v>
      </c>
      <c r="H324" s="231">
        <v>1</v>
      </c>
      <c r="I324" s="232"/>
      <c r="J324" s="233">
        <f>ROUND(I324*H324,2)</f>
        <v>0</v>
      </c>
      <c r="K324" s="229" t="s">
        <v>142</v>
      </c>
      <c r="L324" s="234"/>
      <c r="M324" s="235" t="s">
        <v>21</v>
      </c>
      <c r="N324" s="236" t="s">
        <v>43</v>
      </c>
      <c r="O324" s="45"/>
      <c r="P324" s="221">
        <f>O324*H324</f>
        <v>0</v>
      </c>
      <c r="Q324" s="221">
        <v>0.0025000000000000001</v>
      </c>
      <c r="R324" s="221">
        <f>Q324*H324</f>
        <v>0.0025000000000000001</v>
      </c>
      <c r="S324" s="221">
        <v>0</v>
      </c>
      <c r="T324" s="222">
        <f>S324*H324</f>
        <v>0</v>
      </c>
      <c r="AR324" s="22" t="s">
        <v>248</v>
      </c>
      <c r="AT324" s="22" t="s">
        <v>153</v>
      </c>
      <c r="AU324" s="22" t="s">
        <v>136</v>
      </c>
      <c r="AY324" s="22" t="s">
        <v>135</v>
      </c>
      <c r="BE324" s="223">
        <f>IF(N324="základní",J324,0)</f>
        <v>0</v>
      </c>
      <c r="BF324" s="223">
        <f>IF(N324="snížená",J324,0)</f>
        <v>0</v>
      </c>
      <c r="BG324" s="223">
        <f>IF(N324="zákl. přenesená",J324,0)</f>
        <v>0</v>
      </c>
      <c r="BH324" s="223">
        <f>IF(N324="sníž. přenesená",J324,0)</f>
        <v>0</v>
      </c>
      <c r="BI324" s="223">
        <f>IF(N324="nulová",J324,0)</f>
        <v>0</v>
      </c>
      <c r="BJ324" s="22" t="s">
        <v>136</v>
      </c>
      <c r="BK324" s="223">
        <f>ROUND(I324*H324,2)</f>
        <v>0</v>
      </c>
      <c r="BL324" s="22" t="s">
        <v>240</v>
      </c>
      <c r="BM324" s="22" t="s">
        <v>750</v>
      </c>
    </row>
    <row r="325" s="1" customFormat="1" ht="16.5" customHeight="1">
      <c r="B325" s="44"/>
      <c r="C325" s="227" t="s">
        <v>751</v>
      </c>
      <c r="D325" s="227" t="s">
        <v>153</v>
      </c>
      <c r="E325" s="228" t="s">
        <v>752</v>
      </c>
      <c r="F325" s="229" t="s">
        <v>753</v>
      </c>
      <c r="G325" s="230" t="s">
        <v>156</v>
      </c>
      <c r="H325" s="231">
        <v>1</v>
      </c>
      <c r="I325" s="232"/>
      <c r="J325" s="233">
        <f>ROUND(I325*H325,2)</f>
        <v>0</v>
      </c>
      <c r="K325" s="229" t="s">
        <v>21</v>
      </c>
      <c r="L325" s="234"/>
      <c r="M325" s="235" t="s">
        <v>21</v>
      </c>
      <c r="N325" s="236" t="s">
        <v>43</v>
      </c>
      <c r="O325" s="45"/>
      <c r="P325" s="221">
        <f>O325*H325</f>
        <v>0</v>
      </c>
      <c r="Q325" s="221">
        <v>0.014999999999999999</v>
      </c>
      <c r="R325" s="221">
        <f>Q325*H325</f>
        <v>0.014999999999999999</v>
      </c>
      <c r="S325" s="221">
        <v>0</v>
      </c>
      <c r="T325" s="222">
        <f>S325*H325</f>
        <v>0</v>
      </c>
      <c r="AR325" s="22" t="s">
        <v>248</v>
      </c>
      <c r="AT325" s="22" t="s">
        <v>153</v>
      </c>
      <c r="AU325" s="22" t="s">
        <v>136</v>
      </c>
      <c r="AY325" s="22" t="s">
        <v>135</v>
      </c>
      <c r="BE325" s="223">
        <f>IF(N325="základní",J325,0)</f>
        <v>0</v>
      </c>
      <c r="BF325" s="223">
        <f>IF(N325="snížená",J325,0)</f>
        <v>0</v>
      </c>
      <c r="BG325" s="223">
        <f>IF(N325="zákl. přenesená",J325,0)</f>
        <v>0</v>
      </c>
      <c r="BH325" s="223">
        <f>IF(N325="sníž. přenesená",J325,0)</f>
        <v>0</v>
      </c>
      <c r="BI325" s="223">
        <f>IF(N325="nulová",J325,0)</f>
        <v>0</v>
      </c>
      <c r="BJ325" s="22" t="s">
        <v>136</v>
      </c>
      <c r="BK325" s="223">
        <f>ROUND(I325*H325,2)</f>
        <v>0</v>
      </c>
      <c r="BL325" s="22" t="s">
        <v>240</v>
      </c>
      <c r="BM325" s="22" t="s">
        <v>754</v>
      </c>
    </row>
    <row r="326" s="1" customFormat="1" ht="16.5" customHeight="1">
      <c r="B326" s="44"/>
      <c r="C326" s="227" t="s">
        <v>755</v>
      </c>
      <c r="D326" s="227" t="s">
        <v>153</v>
      </c>
      <c r="E326" s="228" t="s">
        <v>756</v>
      </c>
      <c r="F326" s="229" t="s">
        <v>757</v>
      </c>
      <c r="G326" s="230" t="s">
        <v>156</v>
      </c>
      <c r="H326" s="231">
        <v>1</v>
      </c>
      <c r="I326" s="232"/>
      <c r="J326" s="233">
        <f>ROUND(I326*H326,2)</f>
        <v>0</v>
      </c>
      <c r="K326" s="229" t="s">
        <v>21</v>
      </c>
      <c r="L326" s="234"/>
      <c r="M326" s="235" t="s">
        <v>21</v>
      </c>
      <c r="N326" s="236" t="s">
        <v>43</v>
      </c>
      <c r="O326" s="45"/>
      <c r="P326" s="221">
        <f>O326*H326</f>
        <v>0</v>
      </c>
      <c r="Q326" s="221">
        <v>0</v>
      </c>
      <c r="R326" s="221">
        <f>Q326*H326</f>
        <v>0</v>
      </c>
      <c r="S326" s="221">
        <v>0</v>
      </c>
      <c r="T326" s="222">
        <f>S326*H326</f>
        <v>0</v>
      </c>
      <c r="AR326" s="22" t="s">
        <v>248</v>
      </c>
      <c r="AT326" s="22" t="s">
        <v>153</v>
      </c>
      <c r="AU326" s="22" t="s">
        <v>136</v>
      </c>
      <c r="AY326" s="22" t="s">
        <v>135</v>
      </c>
      <c r="BE326" s="223">
        <f>IF(N326="základní",J326,0)</f>
        <v>0</v>
      </c>
      <c r="BF326" s="223">
        <f>IF(N326="snížená",J326,0)</f>
        <v>0</v>
      </c>
      <c r="BG326" s="223">
        <f>IF(N326="zákl. přenesená",J326,0)</f>
        <v>0</v>
      </c>
      <c r="BH326" s="223">
        <f>IF(N326="sníž. přenesená",J326,0)</f>
        <v>0</v>
      </c>
      <c r="BI326" s="223">
        <f>IF(N326="nulová",J326,0)</f>
        <v>0</v>
      </c>
      <c r="BJ326" s="22" t="s">
        <v>136</v>
      </c>
      <c r="BK326" s="223">
        <f>ROUND(I326*H326,2)</f>
        <v>0</v>
      </c>
      <c r="BL326" s="22" t="s">
        <v>240</v>
      </c>
      <c r="BM326" s="22" t="s">
        <v>758</v>
      </c>
    </row>
    <row r="327" s="1" customFormat="1" ht="16.5" customHeight="1">
      <c r="B327" s="44"/>
      <c r="C327" s="227" t="s">
        <v>759</v>
      </c>
      <c r="D327" s="227" t="s">
        <v>153</v>
      </c>
      <c r="E327" s="228" t="s">
        <v>760</v>
      </c>
      <c r="F327" s="229" t="s">
        <v>761</v>
      </c>
      <c r="G327" s="230" t="s">
        <v>21</v>
      </c>
      <c r="H327" s="231">
        <v>1</v>
      </c>
      <c r="I327" s="232"/>
      <c r="J327" s="233">
        <f>ROUND(I327*H327,2)</f>
        <v>0</v>
      </c>
      <c r="K327" s="229" t="s">
        <v>21</v>
      </c>
      <c r="L327" s="234"/>
      <c r="M327" s="235" t="s">
        <v>21</v>
      </c>
      <c r="N327" s="236" t="s">
        <v>43</v>
      </c>
      <c r="O327" s="45"/>
      <c r="P327" s="221">
        <f>O327*H327</f>
        <v>0</v>
      </c>
      <c r="Q327" s="221">
        <v>0.0050000000000000001</v>
      </c>
      <c r="R327" s="221">
        <f>Q327*H327</f>
        <v>0.0050000000000000001</v>
      </c>
      <c r="S327" s="221">
        <v>0</v>
      </c>
      <c r="T327" s="222">
        <f>S327*H327</f>
        <v>0</v>
      </c>
      <c r="AR327" s="22" t="s">
        <v>248</v>
      </c>
      <c r="AT327" s="22" t="s">
        <v>153</v>
      </c>
      <c r="AU327" s="22" t="s">
        <v>136</v>
      </c>
      <c r="AY327" s="22" t="s">
        <v>135</v>
      </c>
      <c r="BE327" s="223">
        <f>IF(N327="základní",J327,0)</f>
        <v>0</v>
      </c>
      <c r="BF327" s="223">
        <f>IF(N327="snížená",J327,0)</f>
        <v>0</v>
      </c>
      <c r="BG327" s="223">
        <f>IF(N327="zákl. přenesená",J327,0)</f>
        <v>0</v>
      </c>
      <c r="BH327" s="223">
        <f>IF(N327="sníž. přenesená",J327,0)</f>
        <v>0</v>
      </c>
      <c r="BI327" s="223">
        <f>IF(N327="nulová",J327,0)</f>
        <v>0</v>
      </c>
      <c r="BJ327" s="22" t="s">
        <v>136</v>
      </c>
      <c r="BK327" s="223">
        <f>ROUND(I327*H327,2)</f>
        <v>0</v>
      </c>
      <c r="BL327" s="22" t="s">
        <v>240</v>
      </c>
      <c r="BM327" s="22" t="s">
        <v>762</v>
      </c>
    </row>
    <row r="328" s="1" customFormat="1" ht="38.25" customHeight="1">
      <c r="B328" s="44"/>
      <c r="C328" s="212" t="s">
        <v>763</v>
      </c>
      <c r="D328" s="212" t="s">
        <v>138</v>
      </c>
      <c r="E328" s="213" t="s">
        <v>764</v>
      </c>
      <c r="F328" s="214" t="s">
        <v>765</v>
      </c>
      <c r="G328" s="215" t="s">
        <v>162</v>
      </c>
      <c r="H328" s="216">
        <v>0.36699999999999999</v>
      </c>
      <c r="I328" s="217"/>
      <c r="J328" s="218">
        <f>ROUND(I328*H328,2)</f>
        <v>0</v>
      </c>
      <c r="K328" s="214" t="s">
        <v>142</v>
      </c>
      <c r="L328" s="70"/>
      <c r="M328" s="219" t="s">
        <v>21</v>
      </c>
      <c r="N328" s="220" t="s">
        <v>43</v>
      </c>
      <c r="O328" s="45"/>
      <c r="P328" s="221">
        <f>O328*H328</f>
        <v>0</v>
      </c>
      <c r="Q328" s="221">
        <v>0</v>
      </c>
      <c r="R328" s="221">
        <f>Q328*H328</f>
        <v>0</v>
      </c>
      <c r="S328" s="221">
        <v>0</v>
      </c>
      <c r="T328" s="222">
        <f>S328*H328</f>
        <v>0</v>
      </c>
      <c r="AR328" s="22" t="s">
        <v>240</v>
      </c>
      <c r="AT328" s="22" t="s">
        <v>138</v>
      </c>
      <c r="AU328" s="22" t="s">
        <v>136</v>
      </c>
      <c r="AY328" s="22" t="s">
        <v>135</v>
      </c>
      <c r="BE328" s="223">
        <f>IF(N328="základní",J328,0)</f>
        <v>0</v>
      </c>
      <c r="BF328" s="223">
        <f>IF(N328="snížená",J328,0)</f>
        <v>0</v>
      </c>
      <c r="BG328" s="223">
        <f>IF(N328="zákl. přenesená",J328,0)</f>
        <v>0</v>
      </c>
      <c r="BH328" s="223">
        <f>IF(N328="sníž. přenesená",J328,0)</f>
        <v>0</v>
      </c>
      <c r="BI328" s="223">
        <f>IF(N328="nulová",J328,0)</f>
        <v>0</v>
      </c>
      <c r="BJ328" s="22" t="s">
        <v>136</v>
      </c>
      <c r="BK328" s="223">
        <f>ROUND(I328*H328,2)</f>
        <v>0</v>
      </c>
      <c r="BL328" s="22" t="s">
        <v>240</v>
      </c>
      <c r="BM328" s="22" t="s">
        <v>766</v>
      </c>
    </row>
    <row r="329" s="1" customFormat="1">
      <c r="B329" s="44"/>
      <c r="C329" s="72"/>
      <c r="D329" s="224" t="s">
        <v>145</v>
      </c>
      <c r="E329" s="72"/>
      <c r="F329" s="225" t="s">
        <v>492</v>
      </c>
      <c r="G329" s="72"/>
      <c r="H329" s="72"/>
      <c r="I329" s="183"/>
      <c r="J329" s="72"/>
      <c r="K329" s="72"/>
      <c r="L329" s="70"/>
      <c r="M329" s="226"/>
      <c r="N329" s="45"/>
      <c r="O329" s="45"/>
      <c r="P329" s="45"/>
      <c r="Q329" s="45"/>
      <c r="R329" s="45"/>
      <c r="S329" s="45"/>
      <c r="T329" s="93"/>
      <c r="AT329" s="22" t="s">
        <v>145</v>
      </c>
      <c r="AU329" s="22" t="s">
        <v>136</v>
      </c>
    </row>
    <row r="330" s="10" customFormat="1" ht="29.88" customHeight="1">
      <c r="B330" s="196"/>
      <c r="C330" s="197"/>
      <c r="D330" s="198" t="s">
        <v>70</v>
      </c>
      <c r="E330" s="210" t="s">
        <v>767</v>
      </c>
      <c r="F330" s="210" t="s">
        <v>768</v>
      </c>
      <c r="G330" s="197"/>
      <c r="H330" s="197"/>
      <c r="I330" s="200"/>
      <c r="J330" s="211">
        <f>BK330</f>
        <v>0</v>
      </c>
      <c r="K330" s="197"/>
      <c r="L330" s="202"/>
      <c r="M330" s="203"/>
      <c r="N330" s="204"/>
      <c r="O330" s="204"/>
      <c r="P330" s="205">
        <f>SUM(P331:P349)</f>
        <v>0</v>
      </c>
      <c r="Q330" s="204"/>
      <c r="R330" s="205">
        <f>SUM(R331:R349)</f>
        <v>0.46389000000000002</v>
      </c>
      <c r="S330" s="204"/>
      <c r="T330" s="206">
        <f>SUM(T331:T349)</f>
        <v>0</v>
      </c>
      <c r="AR330" s="207" t="s">
        <v>136</v>
      </c>
      <c r="AT330" s="208" t="s">
        <v>70</v>
      </c>
      <c r="AU330" s="208" t="s">
        <v>76</v>
      </c>
      <c r="AY330" s="207" t="s">
        <v>135</v>
      </c>
      <c r="BK330" s="209">
        <f>SUM(BK331:BK349)</f>
        <v>0</v>
      </c>
    </row>
    <row r="331" s="1" customFormat="1" ht="16.5" customHeight="1">
      <c r="B331" s="44"/>
      <c r="C331" s="212" t="s">
        <v>769</v>
      </c>
      <c r="D331" s="212" t="s">
        <v>138</v>
      </c>
      <c r="E331" s="213" t="s">
        <v>770</v>
      </c>
      <c r="F331" s="214" t="s">
        <v>771</v>
      </c>
      <c r="G331" s="215" t="s">
        <v>197</v>
      </c>
      <c r="H331" s="216">
        <v>230</v>
      </c>
      <c r="I331" s="217"/>
      <c r="J331" s="218">
        <f>ROUND(I331*H331,2)</f>
        <v>0</v>
      </c>
      <c r="K331" s="214" t="s">
        <v>142</v>
      </c>
      <c r="L331" s="70"/>
      <c r="M331" s="219" t="s">
        <v>21</v>
      </c>
      <c r="N331" s="220" t="s">
        <v>43</v>
      </c>
      <c r="O331" s="45"/>
      <c r="P331" s="221">
        <f>O331*H331</f>
        <v>0</v>
      </c>
      <c r="Q331" s="221">
        <v>0.00044999999999999999</v>
      </c>
      <c r="R331" s="221">
        <f>Q331*H331</f>
        <v>0.1035</v>
      </c>
      <c r="S331" s="221">
        <v>0</v>
      </c>
      <c r="T331" s="222">
        <f>S331*H331</f>
        <v>0</v>
      </c>
      <c r="AR331" s="22" t="s">
        <v>240</v>
      </c>
      <c r="AT331" s="22" t="s">
        <v>138</v>
      </c>
      <c r="AU331" s="22" t="s">
        <v>136</v>
      </c>
      <c r="AY331" s="22" t="s">
        <v>135</v>
      </c>
      <c r="BE331" s="223">
        <f>IF(N331="základní",J331,0)</f>
        <v>0</v>
      </c>
      <c r="BF331" s="223">
        <f>IF(N331="snížená",J331,0)</f>
        <v>0</v>
      </c>
      <c r="BG331" s="223">
        <f>IF(N331="zákl. přenesená",J331,0)</f>
        <v>0</v>
      </c>
      <c r="BH331" s="223">
        <f>IF(N331="sníž. přenesená",J331,0)</f>
        <v>0</v>
      </c>
      <c r="BI331" s="223">
        <f>IF(N331="nulová",J331,0)</f>
        <v>0</v>
      </c>
      <c r="BJ331" s="22" t="s">
        <v>136</v>
      </c>
      <c r="BK331" s="223">
        <f>ROUND(I331*H331,2)</f>
        <v>0</v>
      </c>
      <c r="BL331" s="22" t="s">
        <v>240</v>
      </c>
      <c r="BM331" s="22" t="s">
        <v>772</v>
      </c>
    </row>
    <row r="332" s="1" customFormat="1" ht="16.5" customHeight="1">
      <c r="B332" s="44"/>
      <c r="C332" s="212" t="s">
        <v>773</v>
      </c>
      <c r="D332" s="212" t="s">
        <v>138</v>
      </c>
      <c r="E332" s="213" t="s">
        <v>774</v>
      </c>
      <c r="F332" s="214" t="s">
        <v>775</v>
      </c>
      <c r="G332" s="215" t="s">
        <v>197</v>
      </c>
      <c r="H332" s="216">
        <v>53</v>
      </c>
      <c r="I332" s="217"/>
      <c r="J332" s="218">
        <f>ROUND(I332*H332,2)</f>
        <v>0</v>
      </c>
      <c r="K332" s="214" t="s">
        <v>142</v>
      </c>
      <c r="L332" s="70"/>
      <c r="M332" s="219" t="s">
        <v>21</v>
      </c>
      <c r="N332" s="220" t="s">
        <v>43</v>
      </c>
      <c r="O332" s="45"/>
      <c r="P332" s="221">
        <f>O332*H332</f>
        <v>0</v>
      </c>
      <c r="Q332" s="221">
        <v>0.00055999999999999995</v>
      </c>
      <c r="R332" s="221">
        <f>Q332*H332</f>
        <v>0.029679999999999998</v>
      </c>
      <c r="S332" s="221">
        <v>0</v>
      </c>
      <c r="T332" s="222">
        <f>S332*H332</f>
        <v>0</v>
      </c>
      <c r="AR332" s="22" t="s">
        <v>240</v>
      </c>
      <c r="AT332" s="22" t="s">
        <v>138</v>
      </c>
      <c r="AU332" s="22" t="s">
        <v>136</v>
      </c>
      <c r="AY332" s="22" t="s">
        <v>135</v>
      </c>
      <c r="BE332" s="223">
        <f>IF(N332="základní",J332,0)</f>
        <v>0</v>
      </c>
      <c r="BF332" s="223">
        <f>IF(N332="snížená",J332,0)</f>
        <v>0</v>
      </c>
      <c r="BG332" s="223">
        <f>IF(N332="zákl. přenesená",J332,0)</f>
        <v>0</v>
      </c>
      <c r="BH332" s="223">
        <f>IF(N332="sníž. přenesená",J332,0)</f>
        <v>0</v>
      </c>
      <c r="BI332" s="223">
        <f>IF(N332="nulová",J332,0)</f>
        <v>0</v>
      </c>
      <c r="BJ332" s="22" t="s">
        <v>136</v>
      </c>
      <c r="BK332" s="223">
        <f>ROUND(I332*H332,2)</f>
        <v>0</v>
      </c>
      <c r="BL332" s="22" t="s">
        <v>240</v>
      </c>
      <c r="BM332" s="22" t="s">
        <v>776</v>
      </c>
    </row>
    <row r="333" s="1" customFormat="1" ht="25.5" customHeight="1">
      <c r="B333" s="44"/>
      <c r="C333" s="212" t="s">
        <v>777</v>
      </c>
      <c r="D333" s="212" t="s">
        <v>138</v>
      </c>
      <c r="E333" s="213" t="s">
        <v>778</v>
      </c>
      <c r="F333" s="214" t="s">
        <v>779</v>
      </c>
      <c r="G333" s="215" t="s">
        <v>197</v>
      </c>
      <c r="H333" s="216">
        <v>85</v>
      </c>
      <c r="I333" s="217"/>
      <c r="J333" s="218">
        <f>ROUND(I333*H333,2)</f>
        <v>0</v>
      </c>
      <c r="K333" s="214" t="s">
        <v>142</v>
      </c>
      <c r="L333" s="70"/>
      <c r="M333" s="219" t="s">
        <v>21</v>
      </c>
      <c r="N333" s="220" t="s">
        <v>43</v>
      </c>
      <c r="O333" s="45"/>
      <c r="P333" s="221">
        <f>O333*H333</f>
        <v>0</v>
      </c>
      <c r="Q333" s="221">
        <v>0.00068999999999999997</v>
      </c>
      <c r="R333" s="221">
        <f>Q333*H333</f>
        <v>0.058649999999999994</v>
      </c>
      <c r="S333" s="221">
        <v>0</v>
      </c>
      <c r="T333" s="222">
        <f>S333*H333</f>
        <v>0</v>
      </c>
      <c r="AR333" s="22" t="s">
        <v>240</v>
      </c>
      <c r="AT333" s="22" t="s">
        <v>138</v>
      </c>
      <c r="AU333" s="22" t="s">
        <v>136</v>
      </c>
      <c r="AY333" s="22" t="s">
        <v>135</v>
      </c>
      <c r="BE333" s="223">
        <f>IF(N333="základní",J333,0)</f>
        <v>0</v>
      </c>
      <c r="BF333" s="223">
        <f>IF(N333="snížená",J333,0)</f>
        <v>0</v>
      </c>
      <c r="BG333" s="223">
        <f>IF(N333="zákl. přenesená",J333,0)</f>
        <v>0</v>
      </c>
      <c r="BH333" s="223">
        <f>IF(N333="sníž. přenesená",J333,0)</f>
        <v>0</v>
      </c>
      <c r="BI333" s="223">
        <f>IF(N333="nulová",J333,0)</f>
        <v>0</v>
      </c>
      <c r="BJ333" s="22" t="s">
        <v>136</v>
      </c>
      <c r="BK333" s="223">
        <f>ROUND(I333*H333,2)</f>
        <v>0</v>
      </c>
      <c r="BL333" s="22" t="s">
        <v>240</v>
      </c>
      <c r="BM333" s="22" t="s">
        <v>780</v>
      </c>
    </row>
    <row r="334" s="1" customFormat="1" ht="25.5" customHeight="1">
      <c r="B334" s="44"/>
      <c r="C334" s="212" t="s">
        <v>255</v>
      </c>
      <c r="D334" s="212" t="s">
        <v>138</v>
      </c>
      <c r="E334" s="213" t="s">
        <v>781</v>
      </c>
      <c r="F334" s="214" t="s">
        <v>782</v>
      </c>
      <c r="G334" s="215" t="s">
        <v>197</v>
      </c>
      <c r="H334" s="216">
        <v>110</v>
      </c>
      <c r="I334" s="217"/>
      <c r="J334" s="218">
        <f>ROUND(I334*H334,2)</f>
        <v>0</v>
      </c>
      <c r="K334" s="214" t="s">
        <v>142</v>
      </c>
      <c r="L334" s="70"/>
      <c r="M334" s="219" t="s">
        <v>21</v>
      </c>
      <c r="N334" s="220" t="s">
        <v>43</v>
      </c>
      <c r="O334" s="45"/>
      <c r="P334" s="221">
        <f>O334*H334</f>
        <v>0</v>
      </c>
      <c r="Q334" s="221">
        <v>0.0010399999999999999</v>
      </c>
      <c r="R334" s="221">
        <f>Q334*H334</f>
        <v>0.11439999999999999</v>
      </c>
      <c r="S334" s="221">
        <v>0</v>
      </c>
      <c r="T334" s="222">
        <f>S334*H334</f>
        <v>0</v>
      </c>
      <c r="AR334" s="22" t="s">
        <v>240</v>
      </c>
      <c r="AT334" s="22" t="s">
        <v>138</v>
      </c>
      <c r="AU334" s="22" t="s">
        <v>136</v>
      </c>
      <c r="AY334" s="22" t="s">
        <v>135</v>
      </c>
      <c r="BE334" s="223">
        <f>IF(N334="základní",J334,0)</f>
        <v>0</v>
      </c>
      <c r="BF334" s="223">
        <f>IF(N334="snížená",J334,0)</f>
        <v>0</v>
      </c>
      <c r="BG334" s="223">
        <f>IF(N334="zákl. přenesená",J334,0)</f>
        <v>0</v>
      </c>
      <c r="BH334" s="223">
        <f>IF(N334="sníž. přenesená",J334,0)</f>
        <v>0</v>
      </c>
      <c r="BI334" s="223">
        <f>IF(N334="nulová",J334,0)</f>
        <v>0</v>
      </c>
      <c r="BJ334" s="22" t="s">
        <v>136</v>
      </c>
      <c r="BK334" s="223">
        <f>ROUND(I334*H334,2)</f>
        <v>0</v>
      </c>
      <c r="BL334" s="22" t="s">
        <v>240</v>
      </c>
      <c r="BM334" s="22" t="s">
        <v>783</v>
      </c>
    </row>
    <row r="335" s="1" customFormat="1" ht="25.5" customHeight="1">
      <c r="B335" s="44"/>
      <c r="C335" s="212" t="s">
        <v>784</v>
      </c>
      <c r="D335" s="212" t="s">
        <v>138</v>
      </c>
      <c r="E335" s="213" t="s">
        <v>785</v>
      </c>
      <c r="F335" s="214" t="s">
        <v>786</v>
      </c>
      <c r="G335" s="215" t="s">
        <v>197</v>
      </c>
      <c r="H335" s="216">
        <v>33</v>
      </c>
      <c r="I335" s="217"/>
      <c r="J335" s="218">
        <f>ROUND(I335*H335,2)</f>
        <v>0</v>
      </c>
      <c r="K335" s="214" t="s">
        <v>142</v>
      </c>
      <c r="L335" s="70"/>
      <c r="M335" s="219" t="s">
        <v>21</v>
      </c>
      <c r="N335" s="220" t="s">
        <v>43</v>
      </c>
      <c r="O335" s="45"/>
      <c r="P335" s="221">
        <f>O335*H335</f>
        <v>0</v>
      </c>
      <c r="Q335" s="221">
        <v>0.00158</v>
      </c>
      <c r="R335" s="221">
        <f>Q335*H335</f>
        <v>0.052139999999999999</v>
      </c>
      <c r="S335" s="221">
        <v>0</v>
      </c>
      <c r="T335" s="222">
        <f>S335*H335</f>
        <v>0</v>
      </c>
      <c r="AR335" s="22" t="s">
        <v>240</v>
      </c>
      <c r="AT335" s="22" t="s">
        <v>138</v>
      </c>
      <c r="AU335" s="22" t="s">
        <v>136</v>
      </c>
      <c r="AY335" s="22" t="s">
        <v>135</v>
      </c>
      <c r="BE335" s="223">
        <f>IF(N335="základní",J335,0)</f>
        <v>0</v>
      </c>
      <c r="BF335" s="223">
        <f>IF(N335="snížená",J335,0)</f>
        <v>0</v>
      </c>
      <c r="BG335" s="223">
        <f>IF(N335="zákl. přenesená",J335,0)</f>
        <v>0</v>
      </c>
      <c r="BH335" s="223">
        <f>IF(N335="sníž. přenesená",J335,0)</f>
        <v>0</v>
      </c>
      <c r="BI335" s="223">
        <f>IF(N335="nulová",J335,0)</f>
        <v>0</v>
      </c>
      <c r="BJ335" s="22" t="s">
        <v>136</v>
      </c>
      <c r="BK335" s="223">
        <f>ROUND(I335*H335,2)</f>
        <v>0</v>
      </c>
      <c r="BL335" s="22" t="s">
        <v>240</v>
      </c>
      <c r="BM335" s="22" t="s">
        <v>787</v>
      </c>
    </row>
    <row r="336" s="1" customFormat="1" ht="16.5" customHeight="1">
      <c r="B336" s="44"/>
      <c r="C336" s="212" t="s">
        <v>788</v>
      </c>
      <c r="D336" s="212" t="s">
        <v>138</v>
      </c>
      <c r="E336" s="213" t="s">
        <v>789</v>
      </c>
      <c r="F336" s="214" t="s">
        <v>790</v>
      </c>
      <c r="G336" s="215" t="s">
        <v>197</v>
      </c>
      <c r="H336" s="216">
        <v>25</v>
      </c>
      <c r="I336" s="217"/>
      <c r="J336" s="218">
        <f>ROUND(I336*H336,2)</f>
        <v>0</v>
      </c>
      <c r="K336" s="214" t="s">
        <v>142</v>
      </c>
      <c r="L336" s="70"/>
      <c r="M336" s="219" t="s">
        <v>21</v>
      </c>
      <c r="N336" s="220" t="s">
        <v>43</v>
      </c>
      <c r="O336" s="45"/>
      <c r="P336" s="221">
        <f>O336*H336</f>
        <v>0</v>
      </c>
      <c r="Q336" s="221">
        <v>0.0019400000000000001</v>
      </c>
      <c r="R336" s="221">
        <f>Q336*H336</f>
        <v>0.048500000000000001</v>
      </c>
      <c r="S336" s="221">
        <v>0</v>
      </c>
      <c r="T336" s="222">
        <f>S336*H336</f>
        <v>0</v>
      </c>
      <c r="AR336" s="22" t="s">
        <v>240</v>
      </c>
      <c r="AT336" s="22" t="s">
        <v>138</v>
      </c>
      <c r="AU336" s="22" t="s">
        <v>136</v>
      </c>
      <c r="AY336" s="22" t="s">
        <v>135</v>
      </c>
      <c r="BE336" s="223">
        <f>IF(N336="základní",J336,0)</f>
        <v>0</v>
      </c>
      <c r="BF336" s="223">
        <f>IF(N336="snížená",J336,0)</f>
        <v>0</v>
      </c>
      <c r="BG336" s="223">
        <f>IF(N336="zákl. přenesená",J336,0)</f>
        <v>0</v>
      </c>
      <c r="BH336" s="223">
        <f>IF(N336="sníž. přenesená",J336,0)</f>
        <v>0</v>
      </c>
      <c r="BI336" s="223">
        <f>IF(N336="nulová",J336,0)</f>
        <v>0</v>
      </c>
      <c r="BJ336" s="22" t="s">
        <v>136</v>
      </c>
      <c r="BK336" s="223">
        <f>ROUND(I336*H336,2)</f>
        <v>0</v>
      </c>
      <c r="BL336" s="22" t="s">
        <v>240</v>
      </c>
      <c r="BM336" s="22" t="s">
        <v>791</v>
      </c>
    </row>
    <row r="337" s="1" customFormat="1" ht="16.5" customHeight="1">
      <c r="B337" s="44"/>
      <c r="C337" s="212" t="s">
        <v>792</v>
      </c>
      <c r="D337" s="212" t="s">
        <v>138</v>
      </c>
      <c r="E337" s="213" t="s">
        <v>793</v>
      </c>
      <c r="F337" s="214" t="s">
        <v>794</v>
      </c>
      <c r="G337" s="215" t="s">
        <v>197</v>
      </c>
      <c r="H337" s="216">
        <v>8</v>
      </c>
      <c r="I337" s="217"/>
      <c r="J337" s="218">
        <f>ROUND(I337*H337,2)</f>
        <v>0</v>
      </c>
      <c r="K337" s="214" t="s">
        <v>142</v>
      </c>
      <c r="L337" s="70"/>
      <c r="M337" s="219" t="s">
        <v>21</v>
      </c>
      <c r="N337" s="220" t="s">
        <v>43</v>
      </c>
      <c r="O337" s="45"/>
      <c r="P337" s="221">
        <f>O337*H337</f>
        <v>0</v>
      </c>
      <c r="Q337" s="221">
        <v>0.0033600000000000001</v>
      </c>
      <c r="R337" s="221">
        <f>Q337*H337</f>
        <v>0.026880000000000001</v>
      </c>
      <c r="S337" s="221">
        <v>0</v>
      </c>
      <c r="T337" s="222">
        <f>S337*H337</f>
        <v>0</v>
      </c>
      <c r="AR337" s="22" t="s">
        <v>240</v>
      </c>
      <c r="AT337" s="22" t="s">
        <v>138</v>
      </c>
      <c r="AU337" s="22" t="s">
        <v>136</v>
      </c>
      <c r="AY337" s="22" t="s">
        <v>135</v>
      </c>
      <c r="BE337" s="223">
        <f>IF(N337="základní",J337,0)</f>
        <v>0</v>
      </c>
      <c r="BF337" s="223">
        <f>IF(N337="snížená",J337,0)</f>
        <v>0</v>
      </c>
      <c r="BG337" s="223">
        <f>IF(N337="zákl. přenesená",J337,0)</f>
        <v>0</v>
      </c>
      <c r="BH337" s="223">
        <f>IF(N337="sníž. přenesená",J337,0)</f>
        <v>0</v>
      </c>
      <c r="BI337" s="223">
        <f>IF(N337="nulová",J337,0)</f>
        <v>0</v>
      </c>
      <c r="BJ337" s="22" t="s">
        <v>136</v>
      </c>
      <c r="BK337" s="223">
        <f>ROUND(I337*H337,2)</f>
        <v>0</v>
      </c>
      <c r="BL337" s="22" t="s">
        <v>240</v>
      </c>
      <c r="BM337" s="22" t="s">
        <v>795</v>
      </c>
    </row>
    <row r="338" s="1" customFormat="1" ht="25.5" customHeight="1">
      <c r="B338" s="44"/>
      <c r="C338" s="212" t="s">
        <v>796</v>
      </c>
      <c r="D338" s="212" t="s">
        <v>138</v>
      </c>
      <c r="E338" s="213" t="s">
        <v>797</v>
      </c>
      <c r="F338" s="214" t="s">
        <v>798</v>
      </c>
      <c r="G338" s="215" t="s">
        <v>197</v>
      </c>
      <c r="H338" s="216">
        <v>10</v>
      </c>
      <c r="I338" s="217"/>
      <c r="J338" s="218">
        <f>ROUND(I338*H338,2)</f>
        <v>0</v>
      </c>
      <c r="K338" s="214" t="s">
        <v>142</v>
      </c>
      <c r="L338" s="70"/>
      <c r="M338" s="219" t="s">
        <v>21</v>
      </c>
      <c r="N338" s="220" t="s">
        <v>43</v>
      </c>
      <c r="O338" s="45"/>
      <c r="P338" s="221">
        <f>O338*H338</f>
        <v>0</v>
      </c>
      <c r="Q338" s="221">
        <v>6.0000000000000002E-05</v>
      </c>
      <c r="R338" s="221">
        <f>Q338*H338</f>
        <v>0.00060000000000000006</v>
      </c>
      <c r="S338" s="221">
        <v>0</v>
      </c>
      <c r="T338" s="222">
        <f>S338*H338</f>
        <v>0</v>
      </c>
      <c r="AR338" s="22" t="s">
        <v>240</v>
      </c>
      <c r="AT338" s="22" t="s">
        <v>138</v>
      </c>
      <c r="AU338" s="22" t="s">
        <v>136</v>
      </c>
      <c r="AY338" s="22" t="s">
        <v>135</v>
      </c>
      <c r="BE338" s="223">
        <f>IF(N338="základní",J338,0)</f>
        <v>0</v>
      </c>
      <c r="BF338" s="223">
        <f>IF(N338="snížená",J338,0)</f>
        <v>0</v>
      </c>
      <c r="BG338" s="223">
        <f>IF(N338="zákl. přenesená",J338,0)</f>
        <v>0</v>
      </c>
      <c r="BH338" s="223">
        <f>IF(N338="sníž. přenesená",J338,0)</f>
        <v>0</v>
      </c>
      <c r="BI338" s="223">
        <f>IF(N338="nulová",J338,0)</f>
        <v>0</v>
      </c>
      <c r="BJ338" s="22" t="s">
        <v>136</v>
      </c>
      <c r="BK338" s="223">
        <f>ROUND(I338*H338,2)</f>
        <v>0</v>
      </c>
      <c r="BL338" s="22" t="s">
        <v>240</v>
      </c>
      <c r="BM338" s="22" t="s">
        <v>799</v>
      </c>
    </row>
    <row r="339" s="1" customFormat="1" ht="25.5" customHeight="1">
      <c r="B339" s="44"/>
      <c r="C339" s="212" t="s">
        <v>800</v>
      </c>
      <c r="D339" s="212" t="s">
        <v>138</v>
      </c>
      <c r="E339" s="213" t="s">
        <v>801</v>
      </c>
      <c r="F339" s="214" t="s">
        <v>802</v>
      </c>
      <c r="G339" s="215" t="s">
        <v>197</v>
      </c>
      <c r="H339" s="216">
        <v>25</v>
      </c>
      <c r="I339" s="217"/>
      <c r="J339" s="218">
        <f>ROUND(I339*H339,2)</f>
        <v>0</v>
      </c>
      <c r="K339" s="214" t="s">
        <v>142</v>
      </c>
      <c r="L339" s="70"/>
      <c r="M339" s="219" t="s">
        <v>21</v>
      </c>
      <c r="N339" s="220" t="s">
        <v>43</v>
      </c>
      <c r="O339" s="45"/>
      <c r="P339" s="221">
        <f>O339*H339</f>
        <v>0</v>
      </c>
      <c r="Q339" s="221">
        <v>0.00010000000000000001</v>
      </c>
      <c r="R339" s="221">
        <f>Q339*H339</f>
        <v>0.0025000000000000001</v>
      </c>
      <c r="S339" s="221">
        <v>0</v>
      </c>
      <c r="T339" s="222">
        <f>S339*H339</f>
        <v>0</v>
      </c>
      <c r="AR339" s="22" t="s">
        <v>240</v>
      </c>
      <c r="AT339" s="22" t="s">
        <v>138</v>
      </c>
      <c r="AU339" s="22" t="s">
        <v>136</v>
      </c>
      <c r="AY339" s="22" t="s">
        <v>135</v>
      </c>
      <c r="BE339" s="223">
        <f>IF(N339="základní",J339,0)</f>
        <v>0</v>
      </c>
      <c r="BF339" s="223">
        <f>IF(N339="snížená",J339,0)</f>
        <v>0</v>
      </c>
      <c r="BG339" s="223">
        <f>IF(N339="zákl. přenesená",J339,0)</f>
        <v>0</v>
      </c>
      <c r="BH339" s="223">
        <f>IF(N339="sníž. přenesená",J339,0)</f>
        <v>0</v>
      </c>
      <c r="BI339" s="223">
        <f>IF(N339="nulová",J339,0)</f>
        <v>0</v>
      </c>
      <c r="BJ339" s="22" t="s">
        <v>136</v>
      </c>
      <c r="BK339" s="223">
        <f>ROUND(I339*H339,2)</f>
        <v>0</v>
      </c>
      <c r="BL339" s="22" t="s">
        <v>240</v>
      </c>
      <c r="BM339" s="22" t="s">
        <v>803</v>
      </c>
    </row>
    <row r="340" s="1" customFormat="1" ht="25.5" customHeight="1">
      <c r="B340" s="44"/>
      <c r="C340" s="212" t="s">
        <v>804</v>
      </c>
      <c r="D340" s="212" t="s">
        <v>138</v>
      </c>
      <c r="E340" s="213" t="s">
        <v>805</v>
      </c>
      <c r="F340" s="214" t="s">
        <v>806</v>
      </c>
      <c r="G340" s="215" t="s">
        <v>197</v>
      </c>
      <c r="H340" s="216">
        <v>8</v>
      </c>
      <c r="I340" s="217"/>
      <c r="J340" s="218">
        <f>ROUND(I340*H340,2)</f>
        <v>0</v>
      </c>
      <c r="K340" s="214" t="s">
        <v>142</v>
      </c>
      <c r="L340" s="70"/>
      <c r="M340" s="219" t="s">
        <v>21</v>
      </c>
      <c r="N340" s="220" t="s">
        <v>43</v>
      </c>
      <c r="O340" s="45"/>
      <c r="P340" s="221">
        <f>O340*H340</f>
        <v>0</v>
      </c>
      <c r="Q340" s="221">
        <v>0.00024000000000000001</v>
      </c>
      <c r="R340" s="221">
        <f>Q340*H340</f>
        <v>0.0019200000000000001</v>
      </c>
      <c r="S340" s="221">
        <v>0</v>
      </c>
      <c r="T340" s="222">
        <f>S340*H340</f>
        <v>0</v>
      </c>
      <c r="AR340" s="22" t="s">
        <v>240</v>
      </c>
      <c r="AT340" s="22" t="s">
        <v>138</v>
      </c>
      <c r="AU340" s="22" t="s">
        <v>136</v>
      </c>
      <c r="AY340" s="22" t="s">
        <v>135</v>
      </c>
      <c r="BE340" s="223">
        <f>IF(N340="základní",J340,0)</f>
        <v>0</v>
      </c>
      <c r="BF340" s="223">
        <f>IF(N340="snížená",J340,0)</f>
        <v>0</v>
      </c>
      <c r="BG340" s="223">
        <f>IF(N340="zákl. přenesená",J340,0)</f>
        <v>0</v>
      </c>
      <c r="BH340" s="223">
        <f>IF(N340="sníž. přenesená",J340,0)</f>
        <v>0</v>
      </c>
      <c r="BI340" s="223">
        <f>IF(N340="nulová",J340,0)</f>
        <v>0</v>
      </c>
      <c r="BJ340" s="22" t="s">
        <v>136</v>
      </c>
      <c r="BK340" s="223">
        <f>ROUND(I340*H340,2)</f>
        <v>0</v>
      </c>
      <c r="BL340" s="22" t="s">
        <v>240</v>
      </c>
      <c r="BM340" s="22" t="s">
        <v>807</v>
      </c>
    </row>
    <row r="341" s="1" customFormat="1" ht="25.5" customHeight="1">
      <c r="B341" s="44"/>
      <c r="C341" s="212" t="s">
        <v>808</v>
      </c>
      <c r="D341" s="212" t="s">
        <v>138</v>
      </c>
      <c r="E341" s="213" t="s">
        <v>809</v>
      </c>
      <c r="F341" s="214" t="s">
        <v>810</v>
      </c>
      <c r="G341" s="215" t="s">
        <v>156</v>
      </c>
      <c r="H341" s="216">
        <v>94</v>
      </c>
      <c r="I341" s="217"/>
      <c r="J341" s="218">
        <f>ROUND(I341*H341,2)</f>
        <v>0</v>
      </c>
      <c r="K341" s="214" t="s">
        <v>142</v>
      </c>
      <c r="L341" s="70"/>
      <c r="M341" s="219" t="s">
        <v>21</v>
      </c>
      <c r="N341" s="220" t="s">
        <v>43</v>
      </c>
      <c r="O341" s="45"/>
      <c r="P341" s="221">
        <f>O341*H341</f>
        <v>0</v>
      </c>
      <c r="Q341" s="221">
        <v>1.0000000000000001E-05</v>
      </c>
      <c r="R341" s="221">
        <f>Q341*H341</f>
        <v>0.00094000000000000008</v>
      </c>
      <c r="S341" s="221">
        <v>0</v>
      </c>
      <c r="T341" s="222">
        <f>S341*H341</f>
        <v>0</v>
      </c>
      <c r="AR341" s="22" t="s">
        <v>240</v>
      </c>
      <c r="AT341" s="22" t="s">
        <v>138</v>
      </c>
      <c r="AU341" s="22" t="s">
        <v>136</v>
      </c>
      <c r="AY341" s="22" t="s">
        <v>135</v>
      </c>
      <c r="BE341" s="223">
        <f>IF(N341="základní",J341,0)</f>
        <v>0</v>
      </c>
      <c r="BF341" s="223">
        <f>IF(N341="snížená",J341,0)</f>
        <v>0</v>
      </c>
      <c r="BG341" s="223">
        <f>IF(N341="zákl. přenesená",J341,0)</f>
        <v>0</v>
      </c>
      <c r="BH341" s="223">
        <f>IF(N341="sníž. přenesená",J341,0)</f>
        <v>0</v>
      </c>
      <c r="BI341" s="223">
        <f>IF(N341="nulová",J341,0)</f>
        <v>0</v>
      </c>
      <c r="BJ341" s="22" t="s">
        <v>136</v>
      </c>
      <c r="BK341" s="223">
        <f>ROUND(I341*H341,2)</f>
        <v>0</v>
      </c>
      <c r="BL341" s="22" t="s">
        <v>240</v>
      </c>
      <c r="BM341" s="22" t="s">
        <v>811</v>
      </c>
    </row>
    <row r="342" s="1" customFormat="1" ht="16.5" customHeight="1">
      <c r="B342" s="44"/>
      <c r="C342" s="212" t="s">
        <v>812</v>
      </c>
      <c r="D342" s="212" t="s">
        <v>138</v>
      </c>
      <c r="E342" s="213" t="s">
        <v>813</v>
      </c>
      <c r="F342" s="214" t="s">
        <v>814</v>
      </c>
      <c r="G342" s="215" t="s">
        <v>197</v>
      </c>
      <c r="H342" s="216">
        <v>511</v>
      </c>
      <c r="I342" s="217"/>
      <c r="J342" s="218">
        <f>ROUND(I342*H342,2)</f>
        <v>0</v>
      </c>
      <c r="K342" s="214" t="s">
        <v>142</v>
      </c>
      <c r="L342" s="70"/>
      <c r="M342" s="219" t="s">
        <v>21</v>
      </c>
      <c r="N342" s="220" t="s">
        <v>43</v>
      </c>
      <c r="O342" s="45"/>
      <c r="P342" s="221">
        <f>O342*H342</f>
        <v>0</v>
      </c>
      <c r="Q342" s="221">
        <v>0</v>
      </c>
      <c r="R342" s="221">
        <f>Q342*H342</f>
        <v>0</v>
      </c>
      <c r="S342" s="221">
        <v>0</v>
      </c>
      <c r="T342" s="222">
        <f>S342*H342</f>
        <v>0</v>
      </c>
      <c r="AR342" s="22" t="s">
        <v>240</v>
      </c>
      <c r="AT342" s="22" t="s">
        <v>138</v>
      </c>
      <c r="AU342" s="22" t="s">
        <v>136</v>
      </c>
      <c r="AY342" s="22" t="s">
        <v>135</v>
      </c>
      <c r="BE342" s="223">
        <f>IF(N342="základní",J342,0)</f>
        <v>0</v>
      </c>
      <c r="BF342" s="223">
        <f>IF(N342="snížená",J342,0)</f>
        <v>0</v>
      </c>
      <c r="BG342" s="223">
        <f>IF(N342="zákl. přenesená",J342,0)</f>
        <v>0</v>
      </c>
      <c r="BH342" s="223">
        <f>IF(N342="sníž. přenesená",J342,0)</f>
        <v>0</v>
      </c>
      <c r="BI342" s="223">
        <f>IF(N342="nulová",J342,0)</f>
        <v>0</v>
      </c>
      <c r="BJ342" s="22" t="s">
        <v>136</v>
      </c>
      <c r="BK342" s="223">
        <f>ROUND(I342*H342,2)</f>
        <v>0</v>
      </c>
      <c r="BL342" s="22" t="s">
        <v>240</v>
      </c>
      <c r="BM342" s="22" t="s">
        <v>815</v>
      </c>
    </row>
    <row r="343" s="1" customFormat="1" ht="16.5" customHeight="1">
      <c r="B343" s="44"/>
      <c r="C343" s="212" t="s">
        <v>816</v>
      </c>
      <c r="D343" s="212" t="s">
        <v>138</v>
      </c>
      <c r="E343" s="213" t="s">
        <v>817</v>
      </c>
      <c r="F343" s="214" t="s">
        <v>818</v>
      </c>
      <c r="G343" s="215" t="s">
        <v>197</v>
      </c>
      <c r="H343" s="216">
        <v>33</v>
      </c>
      <c r="I343" s="217"/>
      <c r="J343" s="218">
        <f>ROUND(I343*H343,2)</f>
        <v>0</v>
      </c>
      <c r="K343" s="214" t="s">
        <v>142</v>
      </c>
      <c r="L343" s="70"/>
      <c r="M343" s="219" t="s">
        <v>21</v>
      </c>
      <c r="N343" s="220" t="s">
        <v>43</v>
      </c>
      <c r="O343" s="45"/>
      <c r="P343" s="221">
        <f>O343*H343</f>
        <v>0</v>
      </c>
      <c r="Q343" s="221">
        <v>0</v>
      </c>
      <c r="R343" s="221">
        <f>Q343*H343</f>
        <v>0</v>
      </c>
      <c r="S343" s="221">
        <v>0</v>
      </c>
      <c r="T343" s="222">
        <f>S343*H343</f>
        <v>0</v>
      </c>
      <c r="AR343" s="22" t="s">
        <v>240</v>
      </c>
      <c r="AT343" s="22" t="s">
        <v>138</v>
      </c>
      <c r="AU343" s="22" t="s">
        <v>136</v>
      </c>
      <c r="AY343" s="22" t="s">
        <v>135</v>
      </c>
      <c r="BE343" s="223">
        <f>IF(N343="základní",J343,0)</f>
        <v>0</v>
      </c>
      <c r="BF343" s="223">
        <f>IF(N343="snížená",J343,0)</f>
        <v>0</v>
      </c>
      <c r="BG343" s="223">
        <f>IF(N343="zákl. přenesená",J343,0)</f>
        <v>0</v>
      </c>
      <c r="BH343" s="223">
        <f>IF(N343="sníž. přenesená",J343,0)</f>
        <v>0</v>
      </c>
      <c r="BI343" s="223">
        <f>IF(N343="nulová",J343,0)</f>
        <v>0</v>
      </c>
      <c r="BJ343" s="22" t="s">
        <v>136</v>
      </c>
      <c r="BK343" s="223">
        <f>ROUND(I343*H343,2)</f>
        <v>0</v>
      </c>
      <c r="BL343" s="22" t="s">
        <v>240</v>
      </c>
      <c r="BM343" s="22" t="s">
        <v>819</v>
      </c>
    </row>
    <row r="344" s="1" customFormat="1" ht="38.25" customHeight="1">
      <c r="B344" s="44"/>
      <c r="C344" s="212" t="s">
        <v>820</v>
      </c>
      <c r="D344" s="212" t="s">
        <v>138</v>
      </c>
      <c r="E344" s="213" t="s">
        <v>821</v>
      </c>
      <c r="F344" s="214" t="s">
        <v>822</v>
      </c>
      <c r="G344" s="215" t="s">
        <v>197</v>
      </c>
      <c r="H344" s="216">
        <v>258</v>
      </c>
      <c r="I344" s="217"/>
      <c r="J344" s="218">
        <f>ROUND(I344*H344,2)</f>
        <v>0</v>
      </c>
      <c r="K344" s="214" t="s">
        <v>142</v>
      </c>
      <c r="L344" s="70"/>
      <c r="M344" s="219" t="s">
        <v>21</v>
      </c>
      <c r="N344" s="220" t="s">
        <v>43</v>
      </c>
      <c r="O344" s="45"/>
      <c r="P344" s="221">
        <f>O344*H344</f>
        <v>0</v>
      </c>
      <c r="Q344" s="221">
        <v>6.9999999999999994E-05</v>
      </c>
      <c r="R344" s="221">
        <f>Q344*H344</f>
        <v>0.01806</v>
      </c>
      <c r="S344" s="221">
        <v>0</v>
      </c>
      <c r="T344" s="222">
        <f>S344*H344</f>
        <v>0</v>
      </c>
      <c r="AR344" s="22" t="s">
        <v>240</v>
      </c>
      <c r="AT344" s="22" t="s">
        <v>138</v>
      </c>
      <c r="AU344" s="22" t="s">
        <v>136</v>
      </c>
      <c r="AY344" s="22" t="s">
        <v>135</v>
      </c>
      <c r="BE344" s="223">
        <f>IF(N344="základní",J344,0)</f>
        <v>0</v>
      </c>
      <c r="BF344" s="223">
        <f>IF(N344="snížená",J344,0)</f>
        <v>0</v>
      </c>
      <c r="BG344" s="223">
        <f>IF(N344="zákl. přenesená",J344,0)</f>
        <v>0</v>
      </c>
      <c r="BH344" s="223">
        <f>IF(N344="sníž. přenesená",J344,0)</f>
        <v>0</v>
      </c>
      <c r="BI344" s="223">
        <f>IF(N344="nulová",J344,0)</f>
        <v>0</v>
      </c>
      <c r="BJ344" s="22" t="s">
        <v>136</v>
      </c>
      <c r="BK344" s="223">
        <f>ROUND(I344*H344,2)</f>
        <v>0</v>
      </c>
      <c r="BL344" s="22" t="s">
        <v>240</v>
      </c>
      <c r="BM344" s="22" t="s">
        <v>823</v>
      </c>
    </row>
    <row r="345" s="1" customFormat="1">
      <c r="B345" s="44"/>
      <c r="C345" s="72"/>
      <c r="D345" s="224" t="s">
        <v>145</v>
      </c>
      <c r="E345" s="72"/>
      <c r="F345" s="225" t="s">
        <v>824</v>
      </c>
      <c r="G345" s="72"/>
      <c r="H345" s="72"/>
      <c r="I345" s="183"/>
      <c r="J345" s="72"/>
      <c r="K345" s="72"/>
      <c r="L345" s="70"/>
      <c r="M345" s="226"/>
      <c r="N345" s="45"/>
      <c r="O345" s="45"/>
      <c r="P345" s="45"/>
      <c r="Q345" s="45"/>
      <c r="R345" s="45"/>
      <c r="S345" s="45"/>
      <c r="T345" s="93"/>
      <c r="AT345" s="22" t="s">
        <v>145</v>
      </c>
      <c r="AU345" s="22" t="s">
        <v>136</v>
      </c>
    </row>
    <row r="346" s="1" customFormat="1" ht="38.25" customHeight="1">
      <c r="B346" s="44"/>
      <c r="C346" s="212" t="s">
        <v>825</v>
      </c>
      <c r="D346" s="212" t="s">
        <v>138</v>
      </c>
      <c r="E346" s="213" t="s">
        <v>826</v>
      </c>
      <c r="F346" s="214" t="s">
        <v>827</v>
      </c>
      <c r="G346" s="215" t="s">
        <v>197</v>
      </c>
      <c r="H346" s="216">
        <v>68</v>
      </c>
      <c r="I346" s="217"/>
      <c r="J346" s="218">
        <f>ROUND(I346*H346,2)</f>
        <v>0</v>
      </c>
      <c r="K346" s="214" t="s">
        <v>142</v>
      </c>
      <c r="L346" s="70"/>
      <c r="M346" s="219" t="s">
        <v>21</v>
      </c>
      <c r="N346" s="220" t="s">
        <v>43</v>
      </c>
      <c r="O346" s="45"/>
      <c r="P346" s="221">
        <f>O346*H346</f>
        <v>0</v>
      </c>
      <c r="Q346" s="221">
        <v>9.0000000000000006E-05</v>
      </c>
      <c r="R346" s="221">
        <f>Q346*H346</f>
        <v>0.0061200000000000004</v>
      </c>
      <c r="S346" s="221">
        <v>0</v>
      </c>
      <c r="T346" s="222">
        <f>S346*H346</f>
        <v>0</v>
      </c>
      <c r="AR346" s="22" t="s">
        <v>240</v>
      </c>
      <c r="AT346" s="22" t="s">
        <v>138</v>
      </c>
      <c r="AU346" s="22" t="s">
        <v>136</v>
      </c>
      <c r="AY346" s="22" t="s">
        <v>135</v>
      </c>
      <c r="BE346" s="223">
        <f>IF(N346="základní",J346,0)</f>
        <v>0</v>
      </c>
      <c r="BF346" s="223">
        <f>IF(N346="snížená",J346,0)</f>
        <v>0</v>
      </c>
      <c r="BG346" s="223">
        <f>IF(N346="zákl. přenesená",J346,0)</f>
        <v>0</v>
      </c>
      <c r="BH346" s="223">
        <f>IF(N346="sníž. přenesená",J346,0)</f>
        <v>0</v>
      </c>
      <c r="BI346" s="223">
        <f>IF(N346="nulová",J346,0)</f>
        <v>0</v>
      </c>
      <c r="BJ346" s="22" t="s">
        <v>136</v>
      </c>
      <c r="BK346" s="223">
        <f>ROUND(I346*H346,2)</f>
        <v>0</v>
      </c>
      <c r="BL346" s="22" t="s">
        <v>240</v>
      </c>
      <c r="BM346" s="22" t="s">
        <v>828</v>
      </c>
    </row>
    <row r="347" s="1" customFormat="1">
      <c r="B347" s="44"/>
      <c r="C347" s="72"/>
      <c r="D347" s="224" t="s">
        <v>145</v>
      </c>
      <c r="E347" s="72"/>
      <c r="F347" s="225" t="s">
        <v>824</v>
      </c>
      <c r="G347" s="72"/>
      <c r="H347" s="72"/>
      <c r="I347" s="183"/>
      <c r="J347" s="72"/>
      <c r="K347" s="72"/>
      <c r="L347" s="70"/>
      <c r="M347" s="226"/>
      <c r="N347" s="45"/>
      <c r="O347" s="45"/>
      <c r="P347" s="45"/>
      <c r="Q347" s="45"/>
      <c r="R347" s="45"/>
      <c r="S347" s="45"/>
      <c r="T347" s="93"/>
      <c r="AT347" s="22" t="s">
        <v>145</v>
      </c>
      <c r="AU347" s="22" t="s">
        <v>136</v>
      </c>
    </row>
    <row r="348" s="1" customFormat="1" ht="38.25" customHeight="1">
      <c r="B348" s="44"/>
      <c r="C348" s="212" t="s">
        <v>829</v>
      </c>
      <c r="D348" s="212" t="s">
        <v>138</v>
      </c>
      <c r="E348" s="213" t="s">
        <v>830</v>
      </c>
      <c r="F348" s="214" t="s">
        <v>831</v>
      </c>
      <c r="G348" s="215" t="s">
        <v>162</v>
      </c>
      <c r="H348" s="216">
        <v>0.46400000000000002</v>
      </c>
      <c r="I348" s="217"/>
      <c r="J348" s="218">
        <f>ROUND(I348*H348,2)</f>
        <v>0</v>
      </c>
      <c r="K348" s="214" t="s">
        <v>142</v>
      </c>
      <c r="L348" s="70"/>
      <c r="M348" s="219" t="s">
        <v>21</v>
      </c>
      <c r="N348" s="220" t="s">
        <v>43</v>
      </c>
      <c r="O348" s="45"/>
      <c r="P348" s="221">
        <f>O348*H348</f>
        <v>0</v>
      </c>
      <c r="Q348" s="221">
        <v>0</v>
      </c>
      <c r="R348" s="221">
        <f>Q348*H348</f>
        <v>0</v>
      </c>
      <c r="S348" s="221">
        <v>0</v>
      </c>
      <c r="T348" s="222">
        <f>S348*H348</f>
        <v>0</v>
      </c>
      <c r="AR348" s="22" t="s">
        <v>240</v>
      </c>
      <c r="AT348" s="22" t="s">
        <v>138</v>
      </c>
      <c r="AU348" s="22" t="s">
        <v>136</v>
      </c>
      <c r="AY348" s="22" t="s">
        <v>135</v>
      </c>
      <c r="BE348" s="223">
        <f>IF(N348="základní",J348,0)</f>
        <v>0</v>
      </c>
      <c r="BF348" s="223">
        <f>IF(N348="snížená",J348,0)</f>
        <v>0</v>
      </c>
      <c r="BG348" s="223">
        <f>IF(N348="zákl. přenesená",J348,0)</f>
        <v>0</v>
      </c>
      <c r="BH348" s="223">
        <f>IF(N348="sníž. přenesená",J348,0)</f>
        <v>0</v>
      </c>
      <c r="BI348" s="223">
        <f>IF(N348="nulová",J348,0)</f>
        <v>0</v>
      </c>
      <c r="BJ348" s="22" t="s">
        <v>136</v>
      </c>
      <c r="BK348" s="223">
        <f>ROUND(I348*H348,2)</f>
        <v>0</v>
      </c>
      <c r="BL348" s="22" t="s">
        <v>240</v>
      </c>
      <c r="BM348" s="22" t="s">
        <v>832</v>
      </c>
    </row>
    <row r="349" s="1" customFormat="1">
      <c r="B349" s="44"/>
      <c r="C349" s="72"/>
      <c r="D349" s="224" t="s">
        <v>145</v>
      </c>
      <c r="E349" s="72"/>
      <c r="F349" s="225" t="s">
        <v>581</v>
      </c>
      <c r="G349" s="72"/>
      <c r="H349" s="72"/>
      <c r="I349" s="183"/>
      <c r="J349" s="72"/>
      <c r="K349" s="72"/>
      <c r="L349" s="70"/>
      <c r="M349" s="226"/>
      <c r="N349" s="45"/>
      <c r="O349" s="45"/>
      <c r="P349" s="45"/>
      <c r="Q349" s="45"/>
      <c r="R349" s="45"/>
      <c r="S349" s="45"/>
      <c r="T349" s="93"/>
      <c r="AT349" s="22" t="s">
        <v>145</v>
      </c>
      <c r="AU349" s="22" t="s">
        <v>136</v>
      </c>
    </row>
    <row r="350" s="10" customFormat="1" ht="29.88" customHeight="1">
      <c r="B350" s="196"/>
      <c r="C350" s="197"/>
      <c r="D350" s="198" t="s">
        <v>70</v>
      </c>
      <c r="E350" s="210" t="s">
        <v>833</v>
      </c>
      <c r="F350" s="210" t="s">
        <v>834</v>
      </c>
      <c r="G350" s="197"/>
      <c r="H350" s="197"/>
      <c r="I350" s="200"/>
      <c r="J350" s="211">
        <f>BK350</f>
        <v>0</v>
      </c>
      <c r="K350" s="197"/>
      <c r="L350" s="202"/>
      <c r="M350" s="203"/>
      <c r="N350" s="204"/>
      <c r="O350" s="204"/>
      <c r="P350" s="205">
        <f>SUM(P351:P368)</f>
        <v>0</v>
      </c>
      <c r="Q350" s="204"/>
      <c r="R350" s="205">
        <f>SUM(R351:R368)</f>
        <v>0.073960000000000012</v>
      </c>
      <c r="S350" s="204"/>
      <c r="T350" s="206">
        <f>SUM(T351:T368)</f>
        <v>0</v>
      </c>
      <c r="AR350" s="207" t="s">
        <v>136</v>
      </c>
      <c r="AT350" s="208" t="s">
        <v>70</v>
      </c>
      <c r="AU350" s="208" t="s">
        <v>76</v>
      </c>
      <c r="AY350" s="207" t="s">
        <v>135</v>
      </c>
      <c r="BK350" s="209">
        <f>SUM(BK351:BK368)</f>
        <v>0</v>
      </c>
    </row>
    <row r="351" s="1" customFormat="1" ht="16.5" customHeight="1">
      <c r="B351" s="44"/>
      <c r="C351" s="212" t="s">
        <v>835</v>
      </c>
      <c r="D351" s="212" t="s">
        <v>138</v>
      </c>
      <c r="E351" s="213" t="s">
        <v>836</v>
      </c>
      <c r="F351" s="214" t="s">
        <v>837</v>
      </c>
      <c r="G351" s="215" t="s">
        <v>156</v>
      </c>
      <c r="H351" s="216">
        <v>44</v>
      </c>
      <c r="I351" s="217"/>
      <c r="J351" s="218">
        <f>ROUND(I351*H351,2)</f>
        <v>0</v>
      </c>
      <c r="K351" s="214" t="s">
        <v>142</v>
      </c>
      <c r="L351" s="70"/>
      <c r="M351" s="219" t="s">
        <v>21</v>
      </c>
      <c r="N351" s="220" t="s">
        <v>43</v>
      </c>
      <c r="O351" s="45"/>
      <c r="P351" s="221">
        <f>O351*H351</f>
        <v>0</v>
      </c>
      <c r="Q351" s="221">
        <v>3.0000000000000001E-05</v>
      </c>
      <c r="R351" s="221">
        <f>Q351*H351</f>
        <v>0.00132</v>
      </c>
      <c r="S351" s="221">
        <v>0</v>
      </c>
      <c r="T351" s="222">
        <f>S351*H351</f>
        <v>0</v>
      </c>
      <c r="AR351" s="22" t="s">
        <v>240</v>
      </c>
      <c r="AT351" s="22" t="s">
        <v>138</v>
      </c>
      <c r="AU351" s="22" t="s">
        <v>136</v>
      </c>
      <c r="AY351" s="22" t="s">
        <v>135</v>
      </c>
      <c r="BE351" s="223">
        <f>IF(N351="základní",J351,0)</f>
        <v>0</v>
      </c>
      <c r="BF351" s="223">
        <f>IF(N351="snížená",J351,0)</f>
        <v>0</v>
      </c>
      <c r="BG351" s="223">
        <f>IF(N351="zákl. přenesená",J351,0)</f>
        <v>0</v>
      </c>
      <c r="BH351" s="223">
        <f>IF(N351="sníž. přenesená",J351,0)</f>
        <v>0</v>
      </c>
      <c r="BI351" s="223">
        <f>IF(N351="nulová",J351,0)</f>
        <v>0</v>
      </c>
      <c r="BJ351" s="22" t="s">
        <v>136</v>
      </c>
      <c r="BK351" s="223">
        <f>ROUND(I351*H351,2)</f>
        <v>0</v>
      </c>
      <c r="BL351" s="22" t="s">
        <v>240</v>
      </c>
      <c r="BM351" s="22" t="s">
        <v>838</v>
      </c>
    </row>
    <row r="352" s="1" customFormat="1" ht="16.5" customHeight="1">
      <c r="B352" s="44"/>
      <c r="C352" s="212" t="s">
        <v>839</v>
      </c>
      <c r="D352" s="212" t="s">
        <v>138</v>
      </c>
      <c r="E352" s="213" t="s">
        <v>840</v>
      </c>
      <c r="F352" s="214" t="s">
        <v>841</v>
      </c>
      <c r="G352" s="215" t="s">
        <v>156</v>
      </c>
      <c r="H352" s="216">
        <v>6</v>
      </c>
      <c r="I352" s="217"/>
      <c r="J352" s="218">
        <f>ROUND(I352*H352,2)</f>
        <v>0</v>
      </c>
      <c r="K352" s="214" t="s">
        <v>142</v>
      </c>
      <c r="L352" s="70"/>
      <c r="M352" s="219" t="s">
        <v>21</v>
      </c>
      <c r="N352" s="220" t="s">
        <v>43</v>
      </c>
      <c r="O352" s="45"/>
      <c r="P352" s="221">
        <f>O352*H352</f>
        <v>0</v>
      </c>
      <c r="Q352" s="221">
        <v>0.00023000000000000001</v>
      </c>
      <c r="R352" s="221">
        <f>Q352*H352</f>
        <v>0.0013800000000000002</v>
      </c>
      <c r="S352" s="221">
        <v>0</v>
      </c>
      <c r="T352" s="222">
        <f>S352*H352</f>
        <v>0</v>
      </c>
      <c r="AR352" s="22" t="s">
        <v>240</v>
      </c>
      <c r="AT352" s="22" t="s">
        <v>138</v>
      </c>
      <c r="AU352" s="22" t="s">
        <v>136</v>
      </c>
      <c r="AY352" s="22" t="s">
        <v>135</v>
      </c>
      <c r="BE352" s="223">
        <f>IF(N352="základní",J352,0)</f>
        <v>0</v>
      </c>
      <c r="BF352" s="223">
        <f>IF(N352="snížená",J352,0)</f>
        <v>0</v>
      </c>
      <c r="BG352" s="223">
        <f>IF(N352="zákl. přenesená",J352,0)</f>
        <v>0</v>
      </c>
      <c r="BH352" s="223">
        <f>IF(N352="sníž. přenesená",J352,0)</f>
        <v>0</v>
      </c>
      <c r="BI352" s="223">
        <f>IF(N352="nulová",J352,0)</f>
        <v>0</v>
      </c>
      <c r="BJ352" s="22" t="s">
        <v>136</v>
      </c>
      <c r="BK352" s="223">
        <f>ROUND(I352*H352,2)</f>
        <v>0</v>
      </c>
      <c r="BL352" s="22" t="s">
        <v>240</v>
      </c>
      <c r="BM352" s="22" t="s">
        <v>842</v>
      </c>
    </row>
    <row r="353" s="1" customFormat="1" ht="25.5" customHeight="1">
      <c r="B353" s="44"/>
      <c r="C353" s="212" t="s">
        <v>843</v>
      </c>
      <c r="D353" s="212" t="s">
        <v>138</v>
      </c>
      <c r="E353" s="213" t="s">
        <v>844</v>
      </c>
      <c r="F353" s="214" t="s">
        <v>845</v>
      </c>
      <c r="G353" s="215" t="s">
        <v>156</v>
      </c>
      <c r="H353" s="216">
        <v>44</v>
      </c>
      <c r="I353" s="217"/>
      <c r="J353" s="218">
        <f>ROUND(I353*H353,2)</f>
        <v>0</v>
      </c>
      <c r="K353" s="214" t="s">
        <v>142</v>
      </c>
      <c r="L353" s="70"/>
      <c r="M353" s="219" t="s">
        <v>21</v>
      </c>
      <c r="N353" s="220" t="s">
        <v>43</v>
      </c>
      <c r="O353" s="45"/>
      <c r="P353" s="221">
        <f>O353*H353</f>
        <v>0</v>
      </c>
      <c r="Q353" s="221">
        <v>0.00013999999999999999</v>
      </c>
      <c r="R353" s="221">
        <f>Q353*H353</f>
        <v>0.0061599999999999997</v>
      </c>
      <c r="S353" s="221">
        <v>0</v>
      </c>
      <c r="T353" s="222">
        <f>S353*H353</f>
        <v>0</v>
      </c>
      <c r="AR353" s="22" t="s">
        <v>240</v>
      </c>
      <c r="AT353" s="22" t="s">
        <v>138</v>
      </c>
      <c r="AU353" s="22" t="s">
        <v>136</v>
      </c>
      <c r="AY353" s="22" t="s">
        <v>135</v>
      </c>
      <c r="BE353" s="223">
        <f>IF(N353="základní",J353,0)</f>
        <v>0</v>
      </c>
      <c r="BF353" s="223">
        <f>IF(N353="snížená",J353,0)</f>
        <v>0</v>
      </c>
      <c r="BG353" s="223">
        <f>IF(N353="zákl. přenesená",J353,0)</f>
        <v>0</v>
      </c>
      <c r="BH353" s="223">
        <f>IF(N353="sníž. přenesená",J353,0)</f>
        <v>0</v>
      </c>
      <c r="BI353" s="223">
        <f>IF(N353="nulová",J353,0)</f>
        <v>0</v>
      </c>
      <c r="BJ353" s="22" t="s">
        <v>136</v>
      </c>
      <c r="BK353" s="223">
        <f>ROUND(I353*H353,2)</f>
        <v>0</v>
      </c>
      <c r="BL353" s="22" t="s">
        <v>240</v>
      </c>
      <c r="BM353" s="22" t="s">
        <v>846</v>
      </c>
    </row>
    <row r="354" s="1" customFormat="1">
      <c r="B354" s="44"/>
      <c r="C354" s="72"/>
      <c r="D354" s="224" t="s">
        <v>145</v>
      </c>
      <c r="E354" s="72"/>
      <c r="F354" s="225" t="s">
        <v>847</v>
      </c>
      <c r="G354" s="72"/>
      <c r="H354" s="72"/>
      <c r="I354" s="183"/>
      <c r="J354" s="72"/>
      <c r="K354" s="72"/>
      <c r="L354" s="70"/>
      <c r="M354" s="226"/>
      <c r="N354" s="45"/>
      <c r="O354" s="45"/>
      <c r="P354" s="45"/>
      <c r="Q354" s="45"/>
      <c r="R354" s="45"/>
      <c r="S354" s="45"/>
      <c r="T354" s="93"/>
      <c r="AT354" s="22" t="s">
        <v>145</v>
      </c>
      <c r="AU354" s="22" t="s">
        <v>136</v>
      </c>
    </row>
    <row r="355" s="1" customFormat="1" ht="16.5" customHeight="1">
      <c r="B355" s="44"/>
      <c r="C355" s="212" t="s">
        <v>848</v>
      </c>
      <c r="D355" s="212" t="s">
        <v>138</v>
      </c>
      <c r="E355" s="213" t="s">
        <v>849</v>
      </c>
      <c r="F355" s="214" t="s">
        <v>850</v>
      </c>
      <c r="G355" s="215" t="s">
        <v>156</v>
      </c>
      <c r="H355" s="216">
        <v>1</v>
      </c>
      <c r="I355" s="217"/>
      <c r="J355" s="218">
        <f>ROUND(I355*H355,2)</f>
        <v>0</v>
      </c>
      <c r="K355" s="214" t="s">
        <v>142</v>
      </c>
      <c r="L355" s="70"/>
      <c r="M355" s="219" t="s">
        <v>21</v>
      </c>
      <c r="N355" s="220" t="s">
        <v>43</v>
      </c>
      <c r="O355" s="45"/>
      <c r="P355" s="221">
        <f>O355*H355</f>
        <v>0</v>
      </c>
      <c r="Q355" s="221">
        <v>0.00038000000000000002</v>
      </c>
      <c r="R355" s="221">
        <f>Q355*H355</f>
        <v>0.00038000000000000002</v>
      </c>
      <c r="S355" s="221">
        <v>0</v>
      </c>
      <c r="T355" s="222">
        <f>S355*H355</f>
        <v>0</v>
      </c>
      <c r="AR355" s="22" t="s">
        <v>240</v>
      </c>
      <c r="AT355" s="22" t="s">
        <v>138</v>
      </c>
      <c r="AU355" s="22" t="s">
        <v>136</v>
      </c>
      <c r="AY355" s="22" t="s">
        <v>135</v>
      </c>
      <c r="BE355" s="223">
        <f>IF(N355="základní",J355,0)</f>
        <v>0</v>
      </c>
      <c r="BF355" s="223">
        <f>IF(N355="snížená",J355,0)</f>
        <v>0</v>
      </c>
      <c r="BG355" s="223">
        <f>IF(N355="zákl. přenesená",J355,0)</f>
        <v>0</v>
      </c>
      <c r="BH355" s="223">
        <f>IF(N355="sníž. přenesená",J355,0)</f>
        <v>0</v>
      </c>
      <c r="BI355" s="223">
        <f>IF(N355="nulová",J355,0)</f>
        <v>0</v>
      </c>
      <c r="BJ355" s="22" t="s">
        <v>136</v>
      </c>
      <c r="BK355" s="223">
        <f>ROUND(I355*H355,2)</f>
        <v>0</v>
      </c>
      <c r="BL355" s="22" t="s">
        <v>240</v>
      </c>
      <c r="BM355" s="22" t="s">
        <v>851</v>
      </c>
    </row>
    <row r="356" s="1" customFormat="1" ht="16.5" customHeight="1">
      <c r="B356" s="44"/>
      <c r="C356" s="212" t="s">
        <v>852</v>
      </c>
      <c r="D356" s="212" t="s">
        <v>138</v>
      </c>
      <c r="E356" s="213" t="s">
        <v>853</v>
      </c>
      <c r="F356" s="214" t="s">
        <v>854</v>
      </c>
      <c r="G356" s="215" t="s">
        <v>156</v>
      </c>
      <c r="H356" s="216">
        <v>1</v>
      </c>
      <c r="I356" s="217"/>
      <c r="J356" s="218">
        <f>ROUND(I356*H356,2)</f>
        <v>0</v>
      </c>
      <c r="K356" s="214" t="s">
        <v>142</v>
      </c>
      <c r="L356" s="70"/>
      <c r="M356" s="219" t="s">
        <v>21</v>
      </c>
      <c r="N356" s="220" t="s">
        <v>43</v>
      </c>
      <c r="O356" s="45"/>
      <c r="P356" s="221">
        <f>O356*H356</f>
        <v>0</v>
      </c>
      <c r="Q356" s="221">
        <v>0.00051999999999999995</v>
      </c>
      <c r="R356" s="221">
        <f>Q356*H356</f>
        <v>0.00051999999999999995</v>
      </c>
      <c r="S356" s="221">
        <v>0</v>
      </c>
      <c r="T356" s="222">
        <f>S356*H356</f>
        <v>0</v>
      </c>
      <c r="AR356" s="22" t="s">
        <v>240</v>
      </c>
      <c r="AT356" s="22" t="s">
        <v>138</v>
      </c>
      <c r="AU356" s="22" t="s">
        <v>136</v>
      </c>
      <c r="AY356" s="22" t="s">
        <v>135</v>
      </c>
      <c r="BE356" s="223">
        <f>IF(N356="základní",J356,0)</f>
        <v>0</v>
      </c>
      <c r="BF356" s="223">
        <f>IF(N356="snížená",J356,0)</f>
        <v>0</v>
      </c>
      <c r="BG356" s="223">
        <f>IF(N356="zákl. přenesená",J356,0)</f>
        <v>0</v>
      </c>
      <c r="BH356" s="223">
        <f>IF(N356="sníž. přenesená",J356,0)</f>
        <v>0</v>
      </c>
      <c r="BI356" s="223">
        <f>IF(N356="nulová",J356,0)</f>
        <v>0</v>
      </c>
      <c r="BJ356" s="22" t="s">
        <v>136</v>
      </c>
      <c r="BK356" s="223">
        <f>ROUND(I356*H356,2)</f>
        <v>0</v>
      </c>
      <c r="BL356" s="22" t="s">
        <v>240</v>
      </c>
      <c r="BM356" s="22" t="s">
        <v>855</v>
      </c>
    </row>
    <row r="357" s="1" customFormat="1" ht="25.5" customHeight="1">
      <c r="B357" s="44"/>
      <c r="C357" s="212" t="s">
        <v>856</v>
      </c>
      <c r="D357" s="212" t="s">
        <v>138</v>
      </c>
      <c r="E357" s="213" t="s">
        <v>857</v>
      </c>
      <c r="F357" s="214" t="s">
        <v>858</v>
      </c>
      <c r="G357" s="215" t="s">
        <v>156</v>
      </c>
      <c r="H357" s="216">
        <v>44</v>
      </c>
      <c r="I357" s="217"/>
      <c r="J357" s="218">
        <f>ROUND(I357*H357,2)</f>
        <v>0</v>
      </c>
      <c r="K357" s="214" t="s">
        <v>142</v>
      </c>
      <c r="L357" s="70"/>
      <c r="M357" s="219" t="s">
        <v>21</v>
      </c>
      <c r="N357" s="220" t="s">
        <v>43</v>
      </c>
      <c r="O357" s="45"/>
      <c r="P357" s="221">
        <f>O357*H357</f>
        <v>0</v>
      </c>
      <c r="Q357" s="221">
        <v>0.00069999999999999999</v>
      </c>
      <c r="R357" s="221">
        <f>Q357*H357</f>
        <v>0.030800000000000001</v>
      </c>
      <c r="S357" s="221">
        <v>0</v>
      </c>
      <c r="T357" s="222">
        <f>S357*H357</f>
        <v>0</v>
      </c>
      <c r="AR357" s="22" t="s">
        <v>240</v>
      </c>
      <c r="AT357" s="22" t="s">
        <v>138</v>
      </c>
      <c r="AU357" s="22" t="s">
        <v>136</v>
      </c>
      <c r="AY357" s="22" t="s">
        <v>135</v>
      </c>
      <c r="BE357" s="223">
        <f>IF(N357="základní",J357,0)</f>
        <v>0</v>
      </c>
      <c r="BF357" s="223">
        <f>IF(N357="snížená",J357,0)</f>
        <v>0</v>
      </c>
      <c r="BG357" s="223">
        <f>IF(N357="zákl. přenesená",J357,0)</f>
        <v>0</v>
      </c>
      <c r="BH357" s="223">
        <f>IF(N357="sníž. přenesená",J357,0)</f>
        <v>0</v>
      </c>
      <c r="BI357" s="223">
        <f>IF(N357="nulová",J357,0)</f>
        <v>0</v>
      </c>
      <c r="BJ357" s="22" t="s">
        <v>136</v>
      </c>
      <c r="BK357" s="223">
        <f>ROUND(I357*H357,2)</f>
        <v>0</v>
      </c>
      <c r="BL357" s="22" t="s">
        <v>240</v>
      </c>
      <c r="BM357" s="22" t="s">
        <v>859</v>
      </c>
    </row>
    <row r="358" s="1" customFormat="1" ht="16.5" customHeight="1">
      <c r="B358" s="44"/>
      <c r="C358" s="212" t="s">
        <v>860</v>
      </c>
      <c r="D358" s="212" t="s">
        <v>138</v>
      </c>
      <c r="E358" s="213" t="s">
        <v>861</v>
      </c>
      <c r="F358" s="214" t="s">
        <v>862</v>
      </c>
      <c r="G358" s="215" t="s">
        <v>156</v>
      </c>
      <c r="H358" s="216">
        <v>10</v>
      </c>
      <c r="I358" s="217"/>
      <c r="J358" s="218">
        <f>ROUND(I358*H358,2)</f>
        <v>0</v>
      </c>
      <c r="K358" s="214" t="s">
        <v>142</v>
      </c>
      <c r="L358" s="70"/>
      <c r="M358" s="219" t="s">
        <v>21</v>
      </c>
      <c r="N358" s="220" t="s">
        <v>43</v>
      </c>
      <c r="O358" s="45"/>
      <c r="P358" s="221">
        <f>O358*H358</f>
        <v>0</v>
      </c>
      <c r="Q358" s="221">
        <v>0.00022000000000000001</v>
      </c>
      <c r="R358" s="221">
        <f>Q358*H358</f>
        <v>0.0022000000000000001</v>
      </c>
      <c r="S358" s="221">
        <v>0</v>
      </c>
      <c r="T358" s="222">
        <f>S358*H358</f>
        <v>0</v>
      </c>
      <c r="AR358" s="22" t="s">
        <v>240</v>
      </c>
      <c r="AT358" s="22" t="s">
        <v>138</v>
      </c>
      <c r="AU358" s="22" t="s">
        <v>136</v>
      </c>
      <c r="AY358" s="22" t="s">
        <v>135</v>
      </c>
      <c r="BE358" s="223">
        <f>IF(N358="základní",J358,0)</f>
        <v>0</v>
      </c>
      <c r="BF358" s="223">
        <f>IF(N358="snížená",J358,0)</f>
        <v>0</v>
      </c>
      <c r="BG358" s="223">
        <f>IF(N358="zákl. přenesená",J358,0)</f>
        <v>0</v>
      </c>
      <c r="BH358" s="223">
        <f>IF(N358="sníž. přenesená",J358,0)</f>
        <v>0</v>
      </c>
      <c r="BI358" s="223">
        <f>IF(N358="nulová",J358,0)</f>
        <v>0</v>
      </c>
      <c r="BJ358" s="22" t="s">
        <v>136</v>
      </c>
      <c r="BK358" s="223">
        <f>ROUND(I358*H358,2)</f>
        <v>0</v>
      </c>
      <c r="BL358" s="22" t="s">
        <v>240</v>
      </c>
      <c r="BM358" s="22" t="s">
        <v>863</v>
      </c>
    </row>
    <row r="359" s="1" customFormat="1" ht="25.5" customHeight="1">
      <c r="B359" s="44"/>
      <c r="C359" s="212" t="s">
        <v>864</v>
      </c>
      <c r="D359" s="212" t="s">
        <v>138</v>
      </c>
      <c r="E359" s="213" t="s">
        <v>865</v>
      </c>
      <c r="F359" s="214" t="s">
        <v>866</v>
      </c>
      <c r="G359" s="215" t="s">
        <v>156</v>
      </c>
      <c r="H359" s="216">
        <v>1</v>
      </c>
      <c r="I359" s="217"/>
      <c r="J359" s="218">
        <f>ROUND(I359*H359,2)</f>
        <v>0</v>
      </c>
      <c r="K359" s="214" t="s">
        <v>142</v>
      </c>
      <c r="L359" s="70"/>
      <c r="M359" s="219" t="s">
        <v>21</v>
      </c>
      <c r="N359" s="220" t="s">
        <v>43</v>
      </c>
      <c r="O359" s="45"/>
      <c r="P359" s="221">
        <f>O359*H359</f>
        <v>0</v>
      </c>
      <c r="Q359" s="221">
        <v>0.00173</v>
      </c>
      <c r="R359" s="221">
        <f>Q359*H359</f>
        <v>0.00173</v>
      </c>
      <c r="S359" s="221">
        <v>0</v>
      </c>
      <c r="T359" s="222">
        <f>S359*H359</f>
        <v>0</v>
      </c>
      <c r="AR359" s="22" t="s">
        <v>240</v>
      </c>
      <c r="AT359" s="22" t="s">
        <v>138</v>
      </c>
      <c r="AU359" s="22" t="s">
        <v>136</v>
      </c>
      <c r="AY359" s="22" t="s">
        <v>135</v>
      </c>
      <c r="BE359" s="223">
        <f>IF(N359="základní",J359,0)</f>
        <v>0</v>
      </c>
      <c r="BF359" s="223">
        <f>IF(N359="snížená",J359,0)</f>
        <v>0</v>
      </c>
      <c r="BG359" s="223">
        <f>IF(N359="zákl. přenesená",J359,0)</f>
        <v>0</v>
      </c>
      <c r="BH359" s="223">
        <f>IF(N359="sníž. přenesená",J359,0)</f>
        <v>0</v>
      </c>
      <c r="BI359" s="223">
        <f>IF(N359="nulová",J359,0)</f>
        <v>0</v>
      </c>
      <c r="BJ359" s="22" t="s">
        <v>136</v>
      </c>
      <c r="BK359" s="223">
        <f>ROUND(I359*H359,2)</f>
        <v>0</v>
      </c>
      <c r="BL359" s="22" t="s">
        <v>240</v>
      </c>
      <c r="BM359" s="22" t="s">
        <v>867</v>
      </c>
    </row>
    <row r="360" s="1" customFormat="1" ht="25.5" customHeight="1">
      <c r="B360" s="44"/>
      <c r="C360" s="212" t="s">
        <v>868</v>
      </c>
      <c r="D360" s="212" t="s">
        <v>138</v>
      </c>
      <c r="E360" s="213" t="s">
        <v>869</v>
      </c>
      <c r="F360" s="214" t="s">
        <v>870</v>
      </c>
      <c r="G360" s="215" t="s">
        <v>156</v>
      </c>
      <c r="H360" s="216">
        <v>6</v>
      </c>
      <c r="I360" s="217"/>
      <c r="J360" s="218">
        <f>ROUND(I360*H360,2)</f>
        <v>0</v>
      </c>
      <c r="K360" s="214" t="s">
        <v>142</v>
      </c>
      <c r="L360" s="70"/>
      <c r="M360" s="219" t="s">
        <v>21</v>
      </c>
      <c r="N360" s="220" t="s">
        <v>43</v>
      </c>
      <c r="O360" s="45"/>
      <c r="P360" s="221">
        <f>O360*H360</f>
        <v>0</v>
      </c>
      <c r="Q360" s="221">
        <v>0.00021000000000000001</v>
      </c>
      <c r="R360" s="221">
        <f>Q360*H360</f>
        <v>0.0012600000000000001</v>
      </c>
      <c r="S360" s="221">
        <v>0</v>
      </c>
      <c r="T360" s="222">
        <f>S360*H360</f>
        <v>0</v>
      </c>
      <c r="AR360" s="22" t="s">
        <v>240</v>
      </c>
      <c r="AT360" s="22" t="s">
        <v>138</v>
      </c>
      <c r="AU360" s="22" t="s">
        <v>136</v>
      </c>
      <c r="AY360" s="22" t="s">
        <v>135</v>
      </c>
      <c r="BE360" s="223">
        <f>IF(N360="základní",J360,0)</f>
        <v>0</v>
      </c>
      <c r="BF360" s="223">
        <f>IF(N360="snížená",J360,0)</f>
        <v>0</v>
      </c>
      <c r="BG360" s="223">
        <f>IF(N360="zákl. přenesená",J360,0)</f>
        <v>0</v>
      </c>
      <c r="BH360" s="223">
        <f>IF(N360="sníž. přenesená",J360,0)</f>
        <v>0</v>
      </c>
      <c r="BI360" s="223">
        <f>IF(N360="nulová",J360,0)</f>
        <v>0</v>
      </c>
      <c r="BJ360" s="22" t="s">
        <v>136</v>
      </c>
      <c r="BK360" s="223">
        <f>ROUND(I360*H360,2)</f>
        <v>0</v>
      </c>
      <c r="BL360" s="22" t="s">
        <v>240</v>
      </c>
      <c r="BM360" s="22" t="s">
        <v>871</v>
      </c>
    </row>
    <row r="361" s="1" customFormat="1" ht="25.5" customHeight="1">
      <c r="B361" s="44"/>
      <c r="C361" s="212" t="s">
        <v>872</v>
      </c>
      <c r="D361" s="212" t="s">
        <v>138</v>
      </c>
      <c r="E361" s="213" t="s">
        <v>873</v>
      </c>
      <c r="F361" s="214" t="s">
        <v>874</v>
      </c>
      <c r="G361" s="215" t="s">
        <v>156</v>
      </c>
      <c r="H361" s="216">
        <v>4</v>
      </c>
      <c r="I361" s="217"/>
      <c r="J361" s="218">
        <f>ROUND(I361*H361,2)</f>
        <v>0</v>
      </c>
      <c r="K361" s="214" t="s">
        <v>142</v>
      </c>
      <c r="L361" s="70"/>
      <c r="M361" s="219" t="s">
        <v>21</v>
      </c>
      <c r="N361" s="220" t="s">
        <v>43</v>
      </c>
      <c r="O361" s="45"/>
      <c r="P361" s="221">
        <f>O361*H361</f>
        <v>0</v>
      </c>
      <c r="Q361" s="221">
        <v>0.00034000000000000002</v>
      </c>
      <c r="R361" s="221">
        <f>Q361*H361</f>
        <v>0.0013600000000000001</v>
      </c>
      <c r="S361" s="221">
        <v>0</v>
      </c>
      <c r="T361" s="222">
        <f>S361*H361</f>
        <v>0</v>
      </c>
      <c r="AR361" s="22" t="s">
        <v>240</v>
      </c>
      <c r="AT361" s="22" t="s">
        <v>138</v>
      </c>
      <c r="AU361" s="22" t="s">
        <v>136</v>
      </c>
      <c r="AY361" s="22" t="s">
        <v>135</v>
      </c>
      <c r="BE361" s="223">
        <f>IF(N361="základní",J361,0)</f>
        <v>0</v>
      </c>
      <c r="BF361" s="223">
        <f>IF(N361="snížená",J361,0)</f>
        <v>0</v>
      </c>
      <c r="BG361" s="223">
        <f>IF(N361="zákl. přenesená",J361,0)</f>
        <v>0</v>
      </c>
      <c r="BH361" s="223">
        <f>IF(N361="sníž. přenesená",J361,0)</f>
        <v>0</v>
      </c>
      <c r="BI361" s="223">
        <f>IF(N361="nulová",J361,0)</f>
        <v>0</v>
      </c>
      <c r="BJ361" s="22" t="s">
        <v>136</v>
      </c>
      <c r="BK361" s="223">
        <f>ROUND(I361*H361,2)</f>
        <v>0</v>
      </c>
      <c r="BL361" s="22" t="s">
        <v>240</v>
      </c>
      <c r="BM361" s="22" t="s">
        <v>875</v>
      </c>
    </row>
    <row r="362" s="1" customFormat="1" ht="25.5" customHeight="1">
      <c r="B362" s="44"/>
      <c r="C362" s="212" t="s">
        <v>876</v>
      </c>
      <c r="D362" s="212" t="s">
        <v>138</v>
      </c>
      <c r="E362" s="213" t="s">
        <v>877</v>
      </c>
      <c r="F362" s="214" t="s">
        <v>878</v>
      </c>
      <c r="G362" s="215" t="s">
        <v>156</v>
      </c>
      <c r="H362" s="216">
        <v>4</v>
      </c>
      <c r="I362" s="217"/>
      <c r="J362" s="218">
        <f>ROUND(I362*H362,2)</f>
        <v>0</v>
      </c>
      <c r="K362" s="214" t="s">
        <v>142</v>
      </c>
      <c r="L362" s="70"/>
      <c r="M362" s="219" t="s">
        <v>21</v>
      </c>
      <c r="N362" s="220" t="s">
        <v>43</v>
      </c>
      <c r="O362" s="45"/>
      <c r="P362" s="221">
        <f>O362*H362</f>
        <v>0</v>
      </c>
      <c r="Q362" s="221">
        <v>0.00050000000000000001</v>
      </c>
      <c r="R362" s="221">
        <f>Q362*H362</f>
        <v>0.002</v>
      </c>
      <c r="S362" s="221">
        <v>0</v>
      </c>
      <c r="T362" s="222">
        <f>S362*H362</f>
        <v>0</v>
      </c>
      <c r="AR362" s="22" t="s">
        <v>240</v>
      </c>
      <c r="AT362" s="22" t="s">
        <v>138</v>
      </c>
      <c r="AU362" s="22" t="s">
        <v>136</v>
      </c>
      <c r="AY362" s="22" t="s">
        <v>135</v>
      </c>
      <c r="BE362" s="223">
        <f>IF(N362="základní",J362,0)</f>
        <v>0</v>
      </c>
      <c r="BF362" s="223">
        <f>IF(N362="snížená",J362,0)</f>
        <v>0</v>
      </c>
      <c r="BG362" s="223">
        <f>IF(N362="zákl. přenesená",J362,0)</f>
        <v>0</v>
      </c>
      <c r="BH362" s="223">
        <f>IF(N362="sníž. přenesená",J362,0)</f>
        <v>0</v>
      </c>
      <c r="BI362" s="223">
        <f>IF(N362="nulová",J362,0)</f>
        <v>0</v>
      </c>
      <c r="BJ362" s="22" t="s">
        <v>136</v>
      </c>
      <c r="BK362" s="223">
        <f>ROUND(I362*H362,2)</f>
        <v>0</v>
      </c>
      <c r="BL362" s="22" t="s">
        <v>240</v>
      </c>
      <c r="BM362" s="22" t="s">
        <v>879</v>
      </c>
    </row>
    <row r="363" s="1" customFormat="1" ht="25.5" customHeight="1">
      <c r="B363" s="44"/>
      <c r="C363" s="212" t="s">
        <v>880</v>
      </c>
      <c r="D363" s="212" t="s">
        <v>138</v>
      </c>
      <c r="E363" s="213" t="s">
        <v>881</v>
      </c>
      <c r="F363" s="214" t="s">
        <v>882</v>
      </c>
      <c r="G363" s="215" t="s">
        <v>156</v>
      </c>
      <c r="H363" s="216">
        <v>10</v>
      </c>
      <c r="I363" s="217"/>
      <c r="J363" s="218">
        <f>ROUND(I363*H363,2)</f>
        <v>0</v>
      </c>
      <c r="K363" s="214" t="s">
        <v>142</v>
      </c>
      <c r="L363" s="70"/>
      <c r="M363" s="219" t="s">
        <v>21</v>
      </c>
      <c r="N363" s="220" t="s">
        <v>43</v>
      </c>
      <c r="O363" s="45"/>
      <c r="P363" s="221">
        <f>O363*H363</f>
        <v>0</v>
      </c>
      <c r="Q363" s="221">
        <v>0.00069999999999999999</v>
      </c>
      <c r="R363" s="221">
        <f>Q363*H363</f>
        <v>0.0070000000000000001</v>
      </c>
      <c r="S363" s="221">
        <v>0</v>
      </c>
      <c r="T363" s="222">
        <f>S363*H363</f>
        <v>0</v>
      </c>
      <c r="AR363" s="22" t="s">
        <v>240</v>
      </c>
      <c r="AT363" s="22" t="s">
        <v>138</v>
      </c>
      <c r="AU363" s="22" t="s">
        <v>136</v>
      </c>
      <c r="AY363" s="22" t="s">
        <v>135</v>
      </c>
      <c r="BE363" s="223">
        <f>IF(N363="základní",J363,0)</f>
        <v>0</v>
      </c>
      <c r="BF363" s="223">
        <f>IF(N363="snížená",J363,0)</f>
        <v>0</v>
      </c>
      <c r="BG363" s="223">
        <f>IF(N363="zákl. přenesená",J363,0)</f>
        <v>0</v>
      </c>
      <c r="BH363" s="223">
        <f>IF(N363="sníž. přenesená",J363,0)</f>
        <v>0</v>
      </c>
      <c r="BI363" s="223">
        <f>IF(N363="nulová",J363,0)</f>
        <v>0</v>
      </c>
      <c r="BJ363" s="22" t="s">
        <v>136</v>
      </c>
      <c r="BK363" s="223">
        <f>ROUND(I363*H363,2)</f>
        <v>0</v>
      </c>
      <c r="BL363" s="22" t="s">
        <v>240</v>
      </c>
      <c r="BM363" s="22" t="s">
        <v>883</v>
      </c>
    </row>
    <row r="364" s="1" customFormat="1" ht="25.5" customHeight="1">
      <c r="B364" s="44"/>
      <c r="C364" s="212" t="s">
        <v>884</v>
      </c>
      <c r="D364" s="212" t="s">
        <v>138</v>
      </c>
      <c r="E364" s="213" t="s">
        <v>885</v>
      </c>
      <c r="F364" s="214" t="s">
        <v>886</v>
      </c>
      <c r="G364" s="215" t="s">
        <v>156</v>
      </c>
      <c r="H364" s="216">
        <v>7</v>
      </c>
      <c r="I364" s="217"/>
      <c r="J364" s="218">
        <f>ROUND(I364*H364,2)</f>
        <v>0</v>
      </c>
      <c r="K364" s="214" t="s">
        <v>142</v>
      </c>
      <c r="L364" s="70"/>
      <c r="M364" s="219" t="s">
        <v>21</v>
      </c>
      <c r="N364" s="220" t="s">
        <v>43</v>
      </c>
      <c r="O364" s="45"/>
      <c r="P364" s="221">
        <f>O364*H364</f>
        <v>0</v>
      </c>
      <c r="Q364" s="221">
        <v>0.00107</v>
      </c>
      <c r="R364" s="221">
        <f>Q364*H364</f>
        <v>0.0074900000000000001</v>
      </c>
      <c r="S364" s="221">
        <v>0</v>
      </c>
      <c r="T364" s="222">
        <f>S364*H364</f>
        <v>0</v>
      </c>
      <c r="AR364" s="22" t="s">
        <v>240</v>
      </c>
      <c r="AT364" s="22" t="s">
        <v>138</v>
      </c>
      <c r="AU364" s="22" t="s">
        <v>136</v>
      </c>
      <c r="AY364" s="22" t="s">
        <v>135</v>
      </c>
      <c r="BE364" s="223">
        <f>IF(N364="základní",J364,0)</f>
        <v>0</v>
      </c>
      <c r="BF364" s="223">
        <f>IF(N364="snížená",J364,0)</f>
        <v>0</v>
      </c>
      <c r="BG364" s="223">
        <f>IF(N364="zákl. přenesená",J364,0)</f>
        <v>0</v>
      </c>
      <c r="BH364" s="223">
        <f>IF(N364="sníž. přenesená",J364,0)</f>
        <v>0</v>
      </c>
      <c r="BI364" s="223">
        <f>IF(N364="nulová",J364,0)</f>
        <v>0</v>
      </c>
      <c r="BJ364" s="22" t="s">
        <v>136</v>
      </c>
      <c r="BK364" s="223">
        <f>ROUND(I364*H364,2)</f>
        <v>0</v>
      </c>
      <c r="BL364" s="22" t="s">
        <v>240</v>
      </c>
      <c r="BM364" s="22" t="s">
        <v>887</v>
      </c>
    </row>
    <row r="365" s="1" customFormat="1" ht="25.5" customHeight="1">
      <c r="B365" s="44"/>
      <c r="C365" s="212" t="s">
        <v>888</v>
      </c>
      <c r="D365" s="212" t="s">
        <v>138</v>
      </c>
      <c r="E365" s="213" t="s">
        <v>889</v>
      </c>
      <c r="F365" s="214" t="s">
        <v>890</v>
      </c>
      <c r="G365" s="215" t="s">
        <v>156</v>
      </c>
      <c r="H365" s="216">
        <v>2</v>
      </c>
      <c r="I365" s="217"/>
      <c r="J365" s="218">
        <f>ROUND(I365*H365,2)</f>
        <v>0</v>
      </c>
      <c r="K365" s="214" t="s">
        <v>142</v>
      </c>
      <c r="L365" s="70"/>
      <c r="M365" s="219" t="s">
        <v>21</v>
      </c>
      <c r="N365" s="220" t="s">
        <v>43</v>
      </c>
      <c r="O365" s="45"/>
      <c r="P365" s="221">
        <f>O365*H365</f>
        <v>0</v>
      </c>
      <c r="Q365" s="221">
        <v>0.0016800000000000001</v>
      </c>
      <c r="R365" s="221">
        <f>Q365*H365</f>
        <v>0.0033600000000000001</v>
      </c>
      <c r="S365" s="221">
        <v>0</v>
      </c>
      <c r="T365" s="222">
        <f>S365*H365</f>
        <v>0</v>
      </c>
      <c r="AR365" s="22" t="s">
        <v>240</v>
      </c>
      <c r="AT365" s="22" t="s">
        <v>138</v>
      </c>
      <c r="AU365" s="22" t="s">
        <v>136</v>
      </c>
      <c r="AY365" s="22" t="s">
        <v>135</v>
      </c>
      <c r="BE365" s="223">
        <f>IF(N365="základní",J365,0)</f>
        <v>0</v>
      </c>
      <c r="BF365" s="223">
        <f>IF(N365="snížená",J365,0)</f>
        <v>0</v>
      </c>
      <c r="BG365" s="223">
        <f>IF(N365="zákl. přenesená",J365,0)</f>
        <v>0</v>
      </c>
      <c r="BH365" s="223">
        <f>IF(N365="sníž. přenesená",J365,0)</f>
        <v>0</v>
      </c>
      <c r="BI365" s="223">
        <f>IF(N365="nulová",J365,0)</f>
        <v>0</v>
      </c>
      <c r="BJ365" s="22" t="s">
        <v>136</v>
      </c>
      <c r="BK365" s="223">
        <f>ROUND(I365*H365,2)</f>
        <v>0</v>
      </c>
      <c r="BL365" s="22" t="s">
        <v>240</v>
      </c>
      <c r="BM365" s="22" t="s">
        <v>891</v>
      </c>
    </row>
    <row r="366" s="1" customFormat="1" ht="16.5" customHeight="1">
      <c r="B366" s="44"/>
      <c r="C366" s="212" t="s">
        <v>892</v>
      </c>
      <c r="D366" s="212" t="s">
        <v>138</v>
      </c>
      <c r="E366" s="213" t="s">
        <v>893</v>
      </c>
      <c r="F366" s="214" t="s">
        <v>894</v>
      </c>
      <c r="G366" s="215" t="s">
        <v>156</v>
      </c>
      <c r="H366" s="216">
        <v>2</v>
      </c>
      <c r="I366" s="217"/>
      <c r="J366" s="218">
        <f>ROUND(I366*H366,2)</f>
        <v>0</v>
      </c>
      <c r="K366" s="214" t="s">
        <v>142</v>
      </c>
      <c r="L366" s="70"/>
      <c r="M366" s="219" t="s">
        <v>21</v>
      </c>
      <c r="N366" s="220" t="s">
        <v>43</v>
      </c>
      <c r="O366" s="45"/>
      <c r="P366" s="221">
        <f>O366*H366</f>
        <v>0</v>
      </c>
      <c r="Q366" s="221">
        <v>0.0015399999999999999</v>
      </c>
      <c r="R366" s="221">
        <f>Q366*H366</f>
        <v>0.0030799999999999998</v>
      </c>
      <c r="S366" s="221">
        <v>0</v>
      </c>
      <c r="T366" s="222">
        <f>S366*H366</f>
        <v>0</v>
      </c>
      <c r="AR366" s="22" t="s">
        <v>240</v>
      </c>
      <c r="AT366" s="22" t="s">
        <v>138</v>
      </c>
      <c r="AU366" s="22" t="s">
        <v>136</v>
      </c>
      <c r="AY366" s="22" t="s">
        <v>135</v>
      </c>
      <c r="BE366" s="223">
        <f>IF(N366="základní",J366,0)</f>
        <v>0</v>
      </c>
      <c r="BF366" s="223">
        <f>IF(N366="snížená",J366,0)</f>
        <v>0</v>
      </c>
      <c r="BG366" s="223">
        <f>IF(N366="zákl. přenesená",J366,0)</f>
        <v>0</v>
      </c>
      <c r="BH366" s="223">
        <f>IF(N366="sníž. přenesená",J366,0)</f>
        <v>0</v>
      </c>
      <c r="BI366" s="223">
        <f>IF(N366="nulová",J366,0)</f>
        <v>0</v>
      </c>
      <c r="BJ366" s="22" t="s">
        <v>136</v>
      </c>
      <c r="BK366" s="223">
        <f>ROUND(I366*H366,2)</f>
        <v>0</v>
      </c>
      <c r="BL366" s="22" t="s">
        <v>240</v>
      </c>
      <c r="BM366" s="22" t="s">
        <v>895</v>
      </c>
    </row>
    <row r="367" s="1" customFormat="1" ht="25.5" customHeight="1">
      <c r="B367" s="44"/>
      <c r="C367" s="212" t="s">
        <v>896</v>
      </c>
      <c r="D367" s="212" t="s">
        <v>138</v>
      </c>
      <c r="E367" s="213" t="s">
        <v>897</v>
      </c>
      <c r="F367" s="214" t="s">
        <v>898</v>
      </c>
      <c r="G367" s="215" t="s">
        <v>156</v>
      </c>
      <c r="H367" s="216">
        <v>3</v>
      </c>
      <c r="I367" s="217"/>
      <c r="J367" s="218">
        <f>ROUND(I367*H367,2)</f>
        <v>0</v>
      </c>
      <c r="K367" s="214" t="s">
        <v>142</v>
      </c>
      <c r="L367" s="70"/>
      <c r="M367" s="219" t="s">
        <v>21</v>
      </c>
      <c r="N367" s="220" t="s">
        <v>43</v>
      </c>
      <c r="O367" s="45"/>
      <c r="P367" s="221">
        <f>O367*H367</f>
        <v>0</v>
      </c>
      <c r="Q367" s="221">
        <v>0.00056999999999999998</v>
      </c>
      <c r="R367" s="221">
        <f>Q367*H367</f>
        <v>0.0017099999999999999</v>
      </c>
      <c r="S367" s="221">
        <v>0</v>
      </c>
      <c r="T367" s="222">
        <f>S367*H367</f>
        <v>0</v>
      </c>
      <c r="AR367" s="22" t="s">
        <v>240</v>
      </c>
      <c r="AT367" s="22" t="s">
        <v>138</v>
      </c>
      <c r="AU367" s="22" t="s">
        <v>136</v>
      </c>
      <c r="AY367" s="22" t="s">
        <v>135</v>
      </c>
      <c r="BE367" s="223">
        <f>IF(N367="základní",J367,0)</f>
        <v>0</v>
      </c>
      <c r="BF367" s="223">
        <f>IF(N367="snížená",J367,0)</f>
        <v>0</v>
      </c>
      <c r="BG367" s="223">
        <f>IF(N367="zákl. přenesená",J367,0)</f>
        <v>0</v>
      </c>
      <c r="BH367" s="223">
        <f>IF(N367="sníž. přenesená",J367,0)</f>
        <v>0</v>
      </c>
      <c r="BI367" s="223">
        <f>IF(N367="nulová",J367,0)</f>
        <v>0</v>
      </c>
      <c r="BJ367" s="22" t="s">
        <v>136</v>
      </c>
      <c r="BK367" s="223">
        <f>ROUND(I367*H367,2)</f>
        <v>0</v>
      </c>
      <c r="BL367" s="22" t="s">
        <v>240</v>
      </c>
      <c r="BM367" s="22" t="s">
        <v>899</v>
      </c>
    </row>
    <row r="368" s="1" customFormat="1" ht="25.5" customHeight="1">
      <c r="B368" s="44"/>
      <c r="C368" s="212" t="s">
        <v>900</v>
      </c>
      <c r="D368" s="212" t="s">
        <v>138</v>
      </c>
      <c r="E368" s="213" t="s">
        <v>901</v>
      </c>
      <c r="F368" s="214" t="s">
        <v>902</v>
      </c>
      <c r="G368" s="215" t="s">
        <v>156</v>
      </c>
      <c r="H368" s="216">
        <v>1</v>
      </c>
      <c r="I368" s="217"/>
      <c r="J368" s="218">
        <f>ROUND(I368*H368,2)</f>
        <v>0</v>
      </c>
      <c r="K368" s="214" t="s">
        <v>142</v>
      </c>
      <c r="L368" s="70"/>
      <c r="M368" s="219" t="s">
        <v>21</v>
      </c>
      <c r="N368" s="220" t="s">
        <v>43</v>
      </c>
      <c r="O368" s="45"/>
      <c r="P368" s="221">
        <f>O368*H368</f>
        <v>0</v>
      </c>
      <c r="Q368" s="221">
        <v>0.0022100000000000002</v>
      </c>
      <c r="R368" s="221">
        <f>Q368*H368</f>
        <v>0.0022100000000000002</v>
      </c>
      <c r="S368" s="221">
        <v>0</v>
      </c>
      <c r="T368" s="222">
        <f>S368*H368</f>
        <v>0</v>
      </c>
      <c r="AR368" s="22" t="s">
        <v>240</v>
      </c>
      <c r="AT368" s="22" t="s">
        <v>138</v>
      </c>
      <c r="AU368" s="22" t="s">
        <v>136</v>
      </c>
      <c r="AY368" s="22" t="s">
        <v>135</v>
      </c>
      <c r="BE368" s="223">
        <f>IF(N368="základní",J368,0)</f>
        <v>0</v>
      </c>
      <c r="BF368" s="223">
        <f>IF(N368="snížená",J368,0)</f>
        <v>0</v>
      </c>
      <c r="BG368" s="223">
        <f>IF(N368="zákl. přenesená",J368,0)</f>
        <v>0</v>
      </c>
      <c r="BH368" s="223">
        <f>IF(N368="sníž. přenesená",J368,0)</f>
        <v>0</v>
      </c>
      <c r="BI368" s="223">
        <f>IF(N368="nulová",J368,0)</f>
        <v>0</v>
      </c>
      <c r="BJ368" s="22" t="s">
        <v>136</v>
      </c>
      <c r="BK368" s="223">
        <f>ROUND(I368*H368,2)</f>
        <v>0</v>
      </c>
      <c r="BL368" s="22" t="s">
        <v>240</v>
      </c>
      <c r="BM368" s="22" t="s">
        <v>903</v>
      </c>
    </row>
    <row r="369" s="10" customFormat="1" ht="29.88" customHeight="1">
      <c r="B369" s="196"/>
      <c r="C369" s="197"/>
      <c r="D369" s="198" t="s">
        <v>70</v>
      </c>
      <c r="E369" s="210" t="s">
        <v>904</v>
      </c>
      <c r="F369" s="210" t="s">
        <v>905</v>
      </c>
      <c r="G369" s="197"/>
      <c r="H369" s="197"/>
      <c r="I369" s="200"/>
      <c r="J369" s="211">
        <f>BK369</f>
        <v>0</v>
      </c>
      <c r="K369" s="197"/>
      <c r="L369" s="202"/>
      <c r="M369" s="203"/>
      <c r="N369" s="204"/>
      <c r="O369" s="204"/>
      <c r="P369" s="205">
        <f>SUM(P370:P392)</f>
        <v>0</v>
      </c>
      <c r="Q369" s="204"/>
      <c r="R369" s="205">
        <f>SUM(R370:R392)</f>
        <v>1.5178099999999999</v>
      </c>
      <c r="S369" s="204"/>
      <c r="T369" s="206">
        <f>SUM(T370:T392)</f>
        <v>0</v>
      </c>
      <c r="AR369" s="207" t="s">
        <v>136</v>
      </c>
      <c r="AT369" s="208" t="s">
        <v>70</v>
      </c>
      <c r="AU369" s="208" t="s">
        <v>76</v>
      </c>
      <c r="AY369" s="207" t="s">
        <v>135</v>
      </c>
      <c r="BK369" s="209">
        <f>SUM(BK370:BK392)</f>
        <v>0</v>
      </c>
    </row>
    <row r="370" s="1" customFormat="1" ht="25.5" customHeight="1">
      <c r="B370" s="44"/>
      <c r="C370" s="212" t="s">
        <v>906</v>
      </c>
      <c r="D370" s="212" t="s">
        <v>138</v>
      </c>
      <c r="E370" s="213" t="s">
        <v>907</v>
      </c>
      <c r="F370" s="214" t="s">
        <v>908</v>
      </c>
      <c r="G370" s="215" t="s">
        <v>156</v>
      </c>
      <c r="H370" s="216">
        <v>44</v>
      </c>
      <c r="I370" s="217"/>
      <c r="J370" s="218">
        <f>ROUND(I370*H370,2)</f>
        <v>0</v>
      </c>
      <c r="K370" s="214" t="s">
        <v>142</v>
      </c>
      <c r="L370" s="70"/>
      <c r="M370" s="219" t="s">
        <v>21</v>
      </c>
      <c r="N370" s="220" t="s">
        <v>43</v>
      </c>
      <c r="O370" s="45"/>
      <c r="P370" s="221">
        <f>O370*H370</f>
        <v>0</v>
      </c>
      <c r="Q370" s="221">
        <v>0</v>
      </c>
      <c r="R370" s="221">
        <f>Q370*H370</f>
        <v>0</v>
      </c>
      <c r="S370" s="221">
        <v>0</v>
      </c>
      <c r="T370" s="222">
        <f>S370*H370</f>
        <v>0</v>
      </c>
      <c r="AR370" s="22" t="s">
        <v>240</v>
      </c>
      <c r="AT370" s="22" t="s">
        <v>138</v>
      </c>
      <c r="AU370" s="22" t="s">
        <v>136</v>
      </c>
      <c r="AY370" s="22" t="s">
        <v>135</v>
      </c>
      <c r="BE370" s="223">
        <f>IF(N370="základní",J370,0)</f>
        <v>0</v>
      </c>
      <c r="BF370" s="223">
        <f>IF(N370="snížená",J370,0)</f>
        <v>0</v>
      </c>
      <c r="BG370" s="223">
        <f>IF(N370="zákl. přenesená",J370,0)</f>
        <v>0</v>
      </c>
      <c r="BH370" s="223">
        <f>IF(N370="sníž. přenesená",J370,0)</f>
        <v>0</v>
      </c>
      <c r="BI370" s="223">
        <f>IF(N370="nulová",J370,0)</f>
        <v>0</v>
      </c>
      <c r="BJ370" s="22" t="s">
        <v>136</v>
      </c>
      <c r="BK370" s="223">
        <f>ROUND(I370*H370,2)</f>
        <v>0</v>
      </c>
      <c r="BL370" s="22" t="s">
        <v>240</v>
      </c>
      <c r="BM370" s="22" t="s">
        <v>909</v>
      </c>
    </row>
    <row r="371" s="1" customFormat="1" ht="38.25" customHeight="1">
      <c r="B371" s="44"/>
      <c r="C371" s="212" t="s">
        <v>910</v>
      </c>
      <c r="D371" s="212" t="s">
        <v>138</v>
      </c>
      <c r="E371" s="213" t="s">
        <v>911</v>
      </c>
      <c r="F371" s="214" t="s">
        <v>912</v>
      </c>
      <c r="G371" s="215" t="s">
        <v>156</v>
      </c>
      <c r="H371" s="216">
        <v>8</v>
      </c>
      <c r="I371" s="217"/>
      <c r="J371" s="218">
        <f>ROUND(I371*H371,2)</f>
        <v>0</v>
      </c>
      <c r="K371" s="214" t="s">
        <v>142</v>
      </c>
      <c r="L371" s="70"/>
      <c r="M371" s="219" t="s">
        <v>21</v>
      </c>
      <c r="N371" s="220" t="s">
        <v>43</v>
      </c>
      <c r="O371" s="45"/>
      <c r="P371" s="221">
        <f>O371*H371</f>
        <v>0</v>
      </c>
      <c r="Q371" s="221">
        <v>0.0096399999999999993</v>
      </c>
      <c r="R371" s="221">
        <f>Q371*H371</f>
        <v>0.077119999999999994</v>
      </c>
      <c r="S371" s="221">
        <v>0</v>
      </c>
      <c r="T371" s="222">
        <f>S371*H371</f>
        <v>0</v>
      </c>
      <c r="AR371" s="22" t="s">
        <v>240</v>
      </c>
      <c r="AT371" s="22" t="s">
        <v>138</v>
      </c>
      <c r="AU371" s="22" t="s">
        <v>136</v>
      </c>
      <c r="AY371" s="22" t="s">
        <v>135</v>
      </c>
      <c r="BE371" s="223">
        <f>IF(N371="základní",J371,0)</f>
        <v>0</v>
      </c>
      <c r="BF371" s="223">
        <f>IF(N371="snížená",J371,0)</f>
        <v>0</v>
      </c>
      <c r="BG371" s="223">
        <f>IF(N371="zákl. přenesená",J371,0)</f>
        <v>0</v>
      </c>
      <c r="BH371" s="223">
        <f>IF(N371="sníž. přenesená",J371,0)</f>
        <v>0</v>
      </c>
      <c r="BI371" s="223">
        <f>IF(N371="nulová",J371,0)</f>
        <v>0</v>
      </c>
      <c r="BJ371" s="22" t="s">
        <v>136</v>
      </c>
      <c r="BK371" s="223">
        <f>ROUND(I371*H371,2)</f>
        <v>0</v>
      </c>
      <c r="BL371" s="22" t="s">
        <v>240</v>
      </c>
      <c r="BM371" s="22" t="s">
        <v>913</v>
      </c>
    </row>
    <row r="372" s="1" customFormat="1" ht="38.25" customHeight="1">
      <c r="B372" s="44"/>
      <c r="C372" s="212" t="s">
        <v>914</v>
      </c>
      <c r="D372" s="212" t="s">
        <v>138</v>
      </c>
      <c r="E372" s="213" t="s">
        <v>915</v>
      </c>
      <c r="F372" s="214" t="s">
        <v>916</v>
      </c>
      <c r="G372" s="215" t="s">
        <v>156</v>
      </c>
      <c r="H372" s="216">
        <v>2</v>
      </c>
      <c r="I372" s="217"/>
      <c r="J372" s="218">
        <f>ROUND(I372*H372,2)</f>
        <v>0</v>
      </c>
      <c r="K372" s="214" t="s">
        <v>142</v>
      </c>
      <c r="L372" s="70"/>
      <c r="M372" s="219" t="s">
        <v>21</v>
      </c>
      <c r="N372" s="220" t="s">
        <v>43</v>
      </c>
      <c r="O372" s="45"/>
      <c r="P372" s="221">
        <f>O372*H372</f>
        <v>0</v>
      </c>
      <c r="Q372" s="221">
        <v>0.01035</v>
      </c>
      <c r="R372" s="221">
        <f>Q372*H372</f>
        <v>0.0207</v>
      </c>
      <c r="S372" s="221">
        <v>0</v>
      </c>
      <c r="T372" s="222">
        <f>S372*H372</f>
        <v>0</v>
      </c>
      <c r="AR372" s="22" t="s">
        <v>240</v>
      </c>
      <c r="AT372" s="22" t="s">
        <v>138</v>
      </c>
      <c r="AU372" s="22" t="s">
        <v>136</v>
      </c>
      <c r="AY372" s="22" t="s">
        <v>135</v>
      </c>
      <c r="BE372" s="223">
        <f>IF(N372="základní",J372,0)</f>
        <v>0</v>
      </c>
      <c r="BF372" s="223">
        <f>IF(N372="snížená",J372,0)</f>
        <v>0</v>
      </c>
      <c r="BG372" s="223">
        <f>IF(N372="zákl. přenesená",J372,0)</f>
        <v>0</v>
      </c>
      <c r="BH372" s="223">
        <f>IF(N372="sníž. přenesená",J372,0)</f>
        <v>0</v>
      </c>
      <c r="BI372" s="223">
        <f>IF(N372="nulová",J372,0)</f>
        <v>0</v>
      </c>
      <c r="BJ372" s="22" t="s">
        <v>136</v>
      </c>
      <c r="BK372" s="223">
        <f>ROUND(I372*H372,2)</f>
        <v>0</v>
      </c>
      <c r="BL372" s="22" t="s">
        <v>240</v>
      </c>
      <c r="BM372" s="22" t="s">
        <v>917</v>
      </c>
    </row>
    <row r="373" s="1" customFormat="1" ht="38.25" customHeight="1">
      <c r="B373" s="44"/>
      <c r="C373" s="212" t="s">
        <v>918</v>
      </c>
      <c r="D373" s="212" t="s">
        <v>138</v>
      </c>
      <c r="E373" s="213" t="s">
        <v>919</v>
      </c>
      <c r="F373" s="214" t="s">
        <v>920</v>
      </c>
      <c r="G373" s="215" t="s">
        <v>156</v>
      </c>
      <c r="H373" s="216">
        <v>3</v>
      </c>
      <c r="I373" s="217"/>
      <c r="J373" s="218">
        <f>ROUND(I373*H373,2)</f>
        <v>0</v>
      </c>
      <c r="K373" s="214" t="s">
        <v>142</v>
      </c>
      <c r="L373" s="70"/>
      <c r="M373" s="219" t="s">
        <v>21</v>
      </c>
      <c r="N373" s="220" t="s">
        <v>43</v>
      </c>
      <c r="O373" s="45"/>
      <c r="P373" s="221">
        <f>O373*H373</f>
        <v>0</v>
      </c>
      <c r="Q373" s="221">
        <v>0.031539999999999999</v>
      </c>
      <c r="R373" s="221">
        <f>Q373*H373</f>
        <v>0.094619999999999996</v>
      </c>
      <c r="S373" s="221">
        <v>0</v>
      </c>
      <c r="T373" s="222">
        <f>S373*H373</f>
        <v>0</v>
      </c>
      <c r="AR373" s="22" t="s">
        <v>240</v>
      </c>
      <c r="AT373" s="22" t="s">
        <v>138</v>
      </c>
      <c r="AU373" s="22" t="s">
        <v>136</v>
      </c>
      <c r="AY373" s="22" t="s">
        <v>135</v>
      </c>
      <c r="BE373" s="223">
        <f>IF(N373="základní",J373,0)</f>
        <v>0</v>
      </c>
      <c r="BF373" s="223">
        <f>IF(N373="snížená",J373,0)</f>
        <v>0</v>
      </c>
      <c r="BG373" s="223">
        <f>IF(N373="zákl. přenesená",J373,0)</f>
        <v>0</v>
      </c>
      <c r="BH373" s="223">
        <f>IF(N373="sníž. přenesená",J373,0)</f>
        <v>0</v>
      </c>
      <c r="BI373" s="223">
        <f>IF(N373="nulová",J373,0)</f>
        <v>0</v>
      </c>
      <c r="BJ373" s="22" t="s">
        <v>136</v>
      </c>
      <c r="BK373" s="223">
        <f>ROUND(I373*H373,2)</f>
        <v>0</v>
      </c>
      <c r="BL373" s="22" t="s">
        <v>240</v>
      </c>
      <c r="BM373" s="22" t="s">
        <v>921</v>
      </c>
    </row>
    <row r="374" s="1" customFormat="1" ht="38.25" customHeight="1">
      <c r="B374" s="44"/>
      <c r="C374" s="212" t="s">
        <v>922</v>
      </c>
      <c r="D374" s="212" t="s">
        <v>138</v>
      </c>
      <c r="E374" s="213" t="s">
        <v>923</v>
      </c>
      <c r="F374" s="214" t="s">
        <v>924</v>
      </c>
      <c r="G374" s="215" t="s">
        <v>156</v>
      </c>
      <c r="H374" s="216">
        <v>4</v>
      </c>
      <c r="I374" s="217"/>
      <c r="J374" s="218">
        <f>ROUND(I374*H374,2)</f>
        <v>0</v>
      </c>
      <c r="K374" s="214" t="s">
        <v>142</v>
      </c>
      <c r="L374" s="70"/>
      <c r="M374" s="219" t="s">
        <v>21</v>
      </c>
      <c r="N374" s="220" t="s">
        <v>43</v>
      </c>
      <c r="O374" s="45"/>
      <c r="P374" s="221">
        <f>O374*H374</f>
        <v>0</v>
      </c>
      <c r="Q374" s="221">
        <v>0.034799999999999998</v>
      </c>
      <c r="R374" s="221">
        <f>Q374*H374</f>
        <v>0.13919999999999999</v>
      </c>
      <c r="S374" s="221">
        <v>0</v>
      </c>
      <c r="T374" s="222">
        <f>S374*H374</f>
        <v>0</v>
      </c>
      <c r="AR374" s="22" t="s">
        <v>240</v>
      </c>
      <c r="AT374" s="22" t="s">
        <v>138</v>
      </c>
      <c r="AU374" s="22" t="s">
        <v>136</v>
      </c>
      <c r="AY374" s="22" t="s">
        <v>135</v>
      </c>
      <c r="BE374" s="223">
        <f>IF(N374="základní",J374,0)</f>
        <v>0</v>
      </c>
      <c r="BF374" s="223">
        <f>IF(N374="snížená",J374,0)</f>
        <v>0</v>
      </c>
      <c r="BG374" s="223">
        <f>IF(N374="zákl. přenesená",J374,0)</f>
        <v>0</v>
      </c>
      <c r="BH374" s="223">
        <f>IF(N374="sníž. přenesená",J374,0)</f>
        <v>0</v>
      </c>
      <c r="BI374" s="223">
        <f>IF(N374="nulová",J374,0)</f>
        <v>0</v>
      </c>
      <c r="BJ374" s="22" t="s">
        <v>136</v>
      </c>
      <c r="BK374" s="223">
        <f>ROUND(I374*H374,2)</f>
        <v>0</v>
      </c>
      <c r="BL374" s="22" t="s">
        <v>240</v>
      </c>
      <c r="BM374" s="22" t="s">
        <v>925</v>
      </c>
    </row>
    <row r="375" s="1" customFormat="1" ht="38.25" customHeight="1">
      <c r="B375" s="44"/>
      <c r="C375" s="212" t="s">
        <v>926</v>
      </c>
      <c r="D375" s="212" t="s">
        <v>138</v>
      </c>
      <c r="E375" s="213" t="s">
        <v>927</v>
      </c>
      <c r="F375" s="214" t="s">
        <v>928</v>
      </c>
      <c r="G375" s="215" t="s">
        <v>156</v>
      </c>
      <c r="H375" s="216">
        <v>2</v>
      </c>
      <c r="I375" s="217"/>
      <c r="J375" s="218">
        <f>ROUND(I375*H375,2)</f>
        <v>0</v>
      </c>
      <c r="K375" s="214" t="s">
        <v>142</v>
      </c>
      <c r="L375" s="70"/>
      <c r="M375" s="219" t="s">
        <v>21</v>
      </c>
      <c r="N375" s="220" t="s">
        <v>43</v>
      </c>
      <c r="O375" s="45"/>
      <c r="P375" s="221">
        <f>O375*H375</f>
        <v>0</v>
      </c>
      <c r="Q375" s="221">
        <v>0.037199999999999997</v>
      </c>
      <c r="R375" s="221">
        <f>Q375*H375</f>
        <v>0.074399999999999994</v>
      </c>
      <c r="S375" s="221">
        <v>0</v>
      </c>
      <c r="T375" s="222">
        <f>S375*H375</f>
        <v>0</v>
      </c>
      <c r="AR375" s="22" t="s">
        <v>240</v>
      </c>
      <c r="AT375" s="22" t="s">
        <v>138</v>
      </c>
      <c r="AU375" s="22" t="s">
        <v>136</v>
      </c>
      <c r="AY375" s="22" t="s">
        <v>135</v>
      </c>
      <c r="BE375" s="223">
        <f>IF(N375="základní",J375,0)</f>
        <v>0</v>
      </c>
      <c r="BF375" s="223">
        <f>IF(N375="snížená",J375,0)</f>
        <v>0</v>
      </c>
      <c r="BG375" s="223">
        <f>IF(N375="zákl. přenesená",J375,0)</f>
        <v>0</v>
      </c>
      <c r="BH375" s="223">
        <f>IF(N375="sníž. přenesená",J375,0)</f>
        <v>0</v>
      </c>
      <c r="BI375" s="223">
        <f>IF(N375="nulová",J375,0)</f>
        <v>0</v>
      </c>
      <c r="BJ375" s="22" t="s">
        <v>136</v>
      </c>
      <c r="BK375" s="223">
        <f>ROUND(I375*H375,2)</f>
        <v>0</v>
      </c>
      <c r="BL375" s="22" t="s">
        <v>240</v>
      </c>
      <c r="BM375" s="22" t="s">
        <v>929</v>
      </c>
    </row>
    <row r="376" s="1" customFormat="1" ht="38.25" customHeight="1">
      <c r="B376" s="44"/>
      <c r="C376" s="212" t="s">
        <v>930</v>
      </c>
      <c r="D376" s="212" t="s">
        <v>138</v>
      </c>
      <c r="E376" s="213" t="s">
        <v>931</v>
      </c>
      <c r="F376" s="214" t="s">
        <v>932</v>
      </c>
      <c r="G376" s="215" t="s">
        <v>156</v>
      </c>
      <c r="H376" s="216">
        <v>4</v>
      </c>
      <c r="I376" s="217"/>
      <c r="J376" s="218">
        <f>ROUND(I376*H376,2)</f>
        <v>0</v>
      </c>
      <c r="K376" s="214" t="s">
        <v>142</v>
      </c>
      <c r="L376" s="70"/>
      <c r="M376" s="219" t="s">
        <v>21</v>
      </c>
      <c r="N376" s="220" t="s">
        <v>43</v>
      </c>
      <c r="O376" s="45"/>
      <c r="P376" s="221">
        <f>O376*H376</f>
        <v>0</v>
      </c>
      <c r="Q376" s="221">
        <v>0.041320000000000003</v>
      </c>
      <c r="R376" s="221">
        <f>Q376*H376</f>
        <v>0.16528000000000001</v>
      </c>
      <c r="S376" s="221">
        <v>0</v>
      </c>
      <c r="T376" s="222">
        <f>S376*H376</f>
        <v>0</v>
      </c>
      <c r="AR376" s="22" t="s">
        <v>240</v>
      </c>
      <c r="AT376" s="22" t="s">
        <v>138</v>
      </c>
      <c r="AU376" s="22" t="s">
        <v>136</v>
      </c>
      <c r="AY376" s="22" t="s">
        <v>135</v>
      </c>
      <c r="BE376" s="223">
        <f>IF(N376="základní",J376,0)</f>
        <v>0</v>
      </c>
      <c r="BF376" s="223">
        <f>IF(N376="snížená",J376,0)</f>
        <v>0</v>
      </c>
      <c r="BG376" s="223">
        <f>IF(N376="zákl. přenesená",J376,0)</f>
        <v>0</v>
      </c>
      <c r="BH376" s="223">
        <f>IF(N376="sníž. přenesená",J376,0)</f>
        <v>0</v>
      </c>
      <c r="BI376" s="223">
        <f>IF(N376="nulová",J376,0)</f>
        <v>0</v>
      </c>
      <c r="BJ376" s="22" t="s">
        <v>136</v>
      </c>
      <c r="BK376" s="223">
        <f>ROUND(I376*H376,2)</f>
        <v>0</v>
      </c>
      <c r="BL376" s="22" t="s">
        <v>240</v>
      </c>
      <c r="BM376" s="22" t="s">
        <v>933</v>
      </c>
    </row>
    <row r="377" s="1" customFormat="1" ht="38.25" customHeight="1">
      <c r="B377" s="44"/>
      <c r="C377" s="212" t="s">
        <v>934</v>
      </c>
      <c r="D377" s="212" t="s">
        <v>138</v>
      </c>
      <c r="E377" s="213" t="s">
        <v>935</v>
      </c>
      <c r="F377" s="214" t="s">
        <v>936</v>
      </c>
      <c r="G377" s="215" t="s">
        <v>156</v>
      </c>
      <c r="H377" s="216">
        <v>6</v>
      </c>
      <c r="I377" s="217"/>
      <c r="J377" s="218">
        <f>ROUND(I377*H377,2)</f>
        <v>0</v>
      </c>
      <c r="K377" s="214" t="s">
        <v>142</v>
      </c>
      <c r="L377" s="70"/>
      <c r="M377" s="219" t="s">
        <v>21</v>
      </c>
      <c r="N377" s="220" t="s">
        <v>43</v>
      </c>
      <c r="O377" s="45"/>
      <c r="P377" s="221">
        <f>O377*H377</f>
        <v>0</v>
      </c>
      <c r="Q377" s="221">
        <v>0.047840000000000001</v>
      </c>
      <c r="R377" s="221">
        <f>Q377*H377</f>
        <v>0.28704000000000002</v>
      </c>
      <c r="S377" s="221">
        <v>0</v>
      </c>
      <c r="T377" s="222">
        <f>S377*H377</f>
        <v>0</v>
      </c>
      <c r="AR377" s="22" t="s">
        <v>240</v>
      </c>
      <c r="AT377" s="22" t="s">
        <v>138</v>
      </c>
      <c r="AU377" s="22" t="s">
        <v>136</v>
      </c>
      <c r="AY377" s="22" t="s">
        <v>135</v>
      </c>
      <c r="BE377" s="223">
        <f>IF(N377="základní",J377,0)</f>
        <v>0</v>
      </c>
      <c r="BF377" s="223">
        <f>IF(N377="snížená",J377,0)</f>
        <v>0</v>
      </c>
      <c r="BG377" s="223">
        <f>IF(N377="zákl. přenesená",J377,0)</f>
        <v>0</v>
      </c>
      <c r="BH377" s="223">
        <f>IF(N377="sníž. přenesená",J377,0)</f>
        <v>0</v>
      </c>
      <c r="BI377" s="223">
        <f>IF(N377="nulová",J377,0)</f>
        <v>0</v>
      </c>
      <c r="BJ377" s="22" t="s">
        <v>136</v>
      </c>
      <c r="BK377" s="223">
        <f>ROUND(I377*H377,2)</f>
        <v>0</v>
      </c>
      <c r="BL377" s="22" t="s">
        <v>240</v>
      </c>
      <c r="BM377" s="22" t="s">
        <v>937</v>
      </c>
    </row>
    <row r="378" s="1" customFormat="1" ht="38.25" customHeight="1">
      <c r="B378" s="44"/>
      <c r="C378" s="212" t="s">
        <v>938</v>
      </c>
      <c r="D378" s="212" t="s">
        <v>138</v>
      </c>
      <c r="E378" s="213" t="s">
        <v>939</v>
      </c>
      <c r="F378" s="214" t="s">
        <v>940</v>
      </c>
      <c r="G378" s="215" t="s">
        <v>156</v>
      </c>
      <c r="H378" s="216">
        <v>1</v>
      </c>
      <c r="I378" s="217"/>
      <c r="J378" s="218">
        <f>ROUND(I378*H378,2)</f>
        <v>0</v>
      </c>
      <c r="K378" s="214" t="s">
        <v>142</v>
      </c>
      <c r="L378" s="70"/>
      <c r="M378" s="219" t="s">
        <v>21</v>
      </c>
      <c r="N378" s="220" t="s">
        <v>43</v>
      </c>
      <c r="O378" s="45"/>
      <c r="P378" s="221">
        <f>O378*H378</f>
        <v>0</v>
      </c>
      <c r="Q378" s="221">
        <v>0.054359999999999999</v>
      </c>
      <c r="R378" s="221">
        <f>Q378*H378</f>
        <v>0.054359999999999999</v>
      </c>
      <c r="S378" s="221">
        <v>0</v>
      </c>
      <c r="T378" s="222">
        <f>S378*H378</f>
        <v>0</v>
      </c>
      <c r="AR378" s="22" t="s">
        <v>240</v>
      </c>
      <c r="AT378" s="22" t="s">
        <v>138</v>
      </c>
      <c r="AU378" s="22" t="s">
        <v>136</v>
      </c>
      <c r="AY378" s="22" t="s">
        <v>135</v>
      </c>
      <c r="BE378" s="223">
        <f>IF(N378="základní",J378,0)</f>
        <v>0</v>
      </c>
      <c r="BF378" s="223">
        <f>IF(N378="snížená",J378,0)</f>
        <v>0</v>
      </c>
      <c r="BG378" s="223">
        <f>IF(N378="zákl. přenesená",J378,0)</f>
        <v>0</v>
      </c>
      <c r="BH378" s="223">
        <f>IF(N378="sníž. přenesená",J378,0)</f>
        <v>0</v>
      </c>
      <c r="BI378" s="223">
        <f>IF(N378="nulová",J378,0)</f>
        <v>0</v>
      </c>
      <c r="BJ378" s="22" t="s">
        <v>136</v>
      </c>
      <c r="BK378" s="223">
        <f>ROUND(I378*H378,2)</f>
        <v>0</v>
      </c>
      <c r="BL378" s="22" t="s">
        <v>240</v>
      </c>
      <c r="BM378" s="22" t="s">
        <v>941</v>
      </c>
    </row>
    <row r="379" s="1" customFormat="1" ht="38.25" customHeight="1">
      <c r="B379" s="44"/>
      <c r="C379" s="212" t="s">
        <v>942</v>
      </c>
      <c r="D379" s="212" t="s">
        <v>138</v>
      </c>
      <c r="E379" s="213" t="s">
        <v>943</v>
      </c>
      <c r="F379" s="214" t="s">
        <v>944</v>
      </c>
      <c r="G379" s="215" t="s">
        <v>156</v>
      </c>
      <c r="H379" s="216">
        <v>1</v>
      </c>
      <c r="I379" s="217"/>
      <c r="J379" s="218">
        <f>ROUND(I379*H379,2)</f>
        <v>0</v>
      </c>
      <c r="K379" s="214" t="s">
        <v>142</v>
      </c>
      <c r="L379" s="70"/>
      <c r="M379" s="219" t="s">
        <v>21</v>
      </c>
      <c r="N379" s="220" t="s">
        <v>43</v>
      </c>
      <c r="O379" s="45"/>
      <c r="P379" s="221">
        <f>O379*H379</f>
        <v>0</v>
      </c>
      <c r="Q379" s="221">
        <v>0.06198</v>
      </c>
      <c r="R379" s="221">
        <f>Q379*H379</f>
        <v>0.06198</v>
      </c>
      <c r="S379" s="221">
        <v>0</v>
      </c>
      <c r="T379" s="222">
        <f>S379*H379</f>
        <v>0</v>
      </c>
      <c r="AR379" s="22" t="s">
        <v>240</v>
      </c>
      <c r="AT379" s="22" t="s">
        <v>138</v>
      </c>
      <c r="AU379" s="22" t="s">
        <v>136</v>
      </c>
      <c r="AY379" s="22" t="s">
        <v>135</v>
      </c>
      <c r="BE379" s="223">
        <f>IF(N379="základní",J379,0)</f>
        <v>0</v>
      </c>
      <c r="BF379" s="223">
        <f>IF(N379="snížená",J379,0)</f>
        <v>0</v>
      </c>
      <c r="BG379" s="223">
        <f>IF(N379="zákl. přenesená",J379,0)</f>
        <v>0</v>
      </c>
      <c r="BH379" s="223">
        <f>IF(N379="sníž. přenesená",J379,0)</f>
        <v>0</v>
      </c>
      <c r="BI379" s="223">
        <f>IF(N379="nulová",J379,0)</f>
        <v>0</v>
      </c>
      <c r="BJ379" s="22" t="s">
        <v>136</v>
      </c>
      <c r="BK379" s="223">
        <f>ROUND(I379*H379,2)</f>
        <v>0</v>
      </c>
      <c r="BL379" s="22" t="s">
        <v>240</v>
      </c>
      <c r="BM379" s="22" t="s">
        <v>945</v>
      </c>
    </row>
    <row r="380" s="1" customFormat="1" ht="38.25" customHeight="1">
      <c r="B380" s="44"/>
      <c r="C380" s="212" t="s">
        <v>946</v>
      </c>
      <c r="D380" s="212" t="s">
        <v>138</v>
      </c>
      <c r="E380" s="213" t="s">
        <v>947</v>
      </c>
      <c r="F380" s="214" t="s">
        <v>948</v>
      </c>
      <c r="G380" s="215" t="s">
        <v>156</v>
      </c>
      <c r="H380" s="216">
        <v>1</v>
      </c>
      <c r="I380" s="217"/>
      <c r="J380" s="218">
        <f>ROUND(I380*H380,2)</f>
        <v>0</v>
      </c>
      <c r="K380" s="214" t="s">
        <v>142</v>
      </c>
      <c r="L380" s="70"/>
      <c r="M380" s="219" t="s">
        <v>21</v>
      </c>
      <c r="N380" s="220" t="s">
        <v>43</v>
      </c>
      <c r="O380" s="45"/>
      <c r="P380" s="221">
        <f>O380*H380</f>
        <v>0</v>
      </c>
      <c r="Q380" s="221">
        <v>0.058000000000000003</v>
      </c>
      <c r="R380" s="221">
        <f>Q380*H380</f>
        <v>0.058000000000000003</v>
      </c>
      <c r="S380" s="221">
        <v>0</v>
      </c>
      <c r="T380" s="222">
        <f>S380*H380</f>
        <v>0</v>
      </c>
      <c r="AR380" s="22" t="s">
        <v>240</v>
      </c>
      <c r="AT380" s="22" t="s">
        <v>138</v>
      </c>
      <c r="AU380" s="22" t="s">
        <v>136</v>
      </c>
      <c r="AY380" s="22" t="s">
        <v>135</v>
      </c>
      <c r="BE380" s="223">
        <f>IF(N380="základní",J380,0)</f>
        <v>0</v>
      </c>
      <c r="BF380" s="223">
        <f>IF(N380="snížená",J380,0)</f>
        <v>0</v>
      </c>
      <c r="BG380" s="223">
        <f>IF(N380="zákl. přenesená",J380,0)</f>
        <v>0</v>
      </c>
      <c r="BH380" s="223">
        <f>IF(N380="sníž. přenesená",J380,0)</f>
        <v>0</v>
      </c>
      <c r="BI380" s="223">
        <f>IF(N380="nulová",J380,0)</f>
        <v>0</v>
      </c>
      <c r="BJ380" s="22" t="s">
        <v>136</v>
      </c>
      <c r="BK380" s="223">
        <f>ROUND(I380*H380,2)</f>
        <v>0</v>
      </c>
      <c r="BL380" s="22" t="s">
        <v>240</v>
      </c>
      <c r="BM380" s="22" t="s">
        <v>949</v>
      </c>
    </row>
    <row r="381" s="1" customFormat="1" ht="38.25" customHeight="1">
      <c r="B381" s="44"/>
      <c r="C381" s="212" t="s">
        <v>950</v>
      </c>
      <c r="D381" s="212" t="s">
        <v>138</v>
      </c>
      <c r="E381" s="213" t="s">
        <v>951</v>
      </c>
      <c r="F381" s="214" t="s">
        <v>952</v>
      </c>
      <c r="G381" s="215" t="s">
        <v>156</v>
      </c>
      <c r="H381" s="216">
        <v>2</v>
      </c>
      <c r="I381" s="217"/>
      <c r="J381" s="218">
        <f>ROUND(I381*H381,2)</f>
        <v>0</v>
      </c>
      <c r="K381" s="214" t="s">
        <v>142</v>
      </c>
      <c r="L381" s="70"/>
      <c r="M381" s="219" t="s">
        <v>21</v>
      </c>
      <c r="N381" s="220" t="s">
        <v>43</v>
      </c>
      <c r="O381" s="45"/>
      <c r="P381" s="221">
        <f>O381*H381</f>
        <v>0</v>
      </c>
      <c r="Q381" s="221">
        <v>0.069159999999999999</v>
      </c>
      <c r="R381" s="221">
        <f>Q381*H381</f>
        <v>0.13832</v>
      </c>
      <c r="S381" s="221">
        <v>0</v>
      </c>
      <c r="T381" s="222">
        <f>S381*H381</f>
        <v>0</v>
      </c>
      <c r="AR381" s="22" t="s">
        <v>240</v>
      </c>
      <c r="AT381" s="22" t="s">
        <v>138</v>
      </c>
      <c r="AU381" s="22" t="s">
        <v>136</v>
      </c>
      <c r="AY381" s="22" t="s">
        <v>135</v>
      </c>
      <c r="BE381" s="223">
        <f>IF(N381="základní",J381,0)</f>
        <v>0</v>
      </c>
      <c r="BF381" s="223">
        <f>IF(N381="snížená",J381,0)</f>
        <v>0</v>
      </c>
      <c r="BG381" s="223">
        <f>IF(N381="zákl. přenesená",J381,0)</f>
        <v>0</v>
      </c>
      <c r="BH381" s="223">
        <f>IF(N381="sníž. přenesená",J381,0)</f>
        <v>0</v>
      </c>
      <c r="BI381" s="223">
        <f>IF(N381="nulová",J381,0)</f>
        <v>0</v>
      </c>
      <c r="BJ381" s="22" t="s">
        <v>136</v>
      </c>
      <c r="BK381" s="223">
        <f>ROUND(I381*H381,2)</f>
        <v>0</v>
      </c>
      <c r="BL381" s="22" t="s">
        <v>240</v>
      </c>
      <c r="BM381" s="22" t="s">
        <v>953</v>
      </c>
    </row>
    <row r="382" s="1" customFormat="1" ht="38.25" customHeight="1">
      <c r="B382" s="44"/>
      <c r="C382" s="212" t="s">
        <v>954</v>
      </c>
      <c r="D382" s="212" t="s">
        <v>138</v>
      </c>
      <c r="E382" s="213" t="s">
        <v>955</v>
      </c>
      <c r="F382" s="214" t="s">
        <v>956</v>
      </c>
      <c r="G382" s="215" t="s">
        <v>156</v>
      </c>
      <c r="H382" s="216">
        <v>1</v>
      </c>
      <c r="I382" s="217"/>
      <c r="J382" s="218">
        <f>ROUND(I382*H382,2)</f>
        <v>0</v>
      </c>
      <c r="K382" s="214" t="s">
        <v>142</v>
      </c>
      <c r="L382" s="70"/>
      <c r="M382" s="219" t="s">
        <v>21</v>
      </c>
      <c r="N382" s="220" t="s">
        <v>43</v>
      </c>
      <c r="O382" s="45"/>
      <c r="P382" s="221">
        <f>O382*H382</f>
        <v>0</v>
      </c>
      <c r="Q382" s="221">
        <v>0.091480000000000006</v>
      </c>
      <c r="R382" s="221">
        <f>Q382*H382</f>
        <v>0.091480000000000006</v>
      </c>
      <c r="S382" s="221">
        <v>0</v>
      </c>
      <c r="T382" s="222">
        <f>S382*H382</f>
        <v>0</v>
      </c>
      <c r="AR382" s="22" t="s">
        <v>240</v>
      </c>
      <c r="AT382" s="22" t="s">
        <v>138</v>
      </c>
      <c r="AU382" s="22" t="s">
        <v>136</v>
      </c>
      <c r="AY382" s="22" t="s">
        <v>135</v>
      </c>
      <c r="BE382" s="223">
        <f>IF(N382="základní",J382,0)</f>
        <v>0</v>
      </c>
      <c r="BF382" s="223">
        <f>IF(N382="snížená",J382,0)</f>
        <v>0</v>
      </c>
      <c r="BG382" s="223">
        <f>IF(N382="zákl. přenesená",J382,0)</f>
        <v>0</v>
      </c>
      <c r="BH382" s="223">
        <f>IF(N382="sníž. přenesená",J382,0)</f>
        <v>0</v>
      </c>
      <c r="BI382" s="223">
        <f>IF(N382="nulová",J382,0)</f>
        <v>0</v>
      </c>
      <c r="BJ382" s="22" t="s">
        <v>136</v>
      </c>
      <c r="BK382" s="223">
        <f>ROUND(I382*H382,2)</f>
        <v>0</v>
      </c>
      <c r="BL382" s="22" t="s">
        <v>240</v>
      </c>
      <c r="BM382" s="22" t="s">
        <v>957</v>
      </c>
    </row>
    <row r="383" s="1" customFormat="1" ht="16.5" customHeight="1">
      <c r="B383" s="44"/>
      <c r="C383" s="212" t="s">
        <v>958</v>
      </c>
      <c r="D383" s="212" t="s">
        <v>138</v>
      </c>
      <c r="E383" s="213" t="s">
        <v>959</v>
      </c>
      <c r="F383" s="214" t="s">
        <v>960</v>
      </c>
      <c r="G383" s="215" t="s">
        <v>156</v>
      </c>
      <c r="H383" s="216">
        <v>20</v>
      </c>
      <c r="I383" s="217"/>
      <c r="J383" s="218">
        <f>ROUND(I383*H383,2)</f>
        <v>0</v>
      </c>
      <c r="K383" s="214" t="s">
        <v>21</v>
      </c>
      <c r="L383" s="70"/>
      <c r="M383" s="219" t="s">
        <v>21</v>
      </c>
      <c r="N383" s="220" t="s">
        <v>43</v>
      </c>
      <c r="O383" s="45"/>
      <c r="P383" s="221">
        <f>O383*H383</f>
        <v>0</v>
      </c>
      <c r="Q383" s="221">
        <v>0.00035</v>
      </c>
      <c r="R383" s="221">
        <f>Q383*H383</f>
        <v>0.0070000000000000001</v>
      </c>
      <c r="S383" s="221">
        <v>0</v>
      </c>
      <c r="T383" s="222">
        <f>S383*H383</f>
        <v>0</v>
      </c>
      <c r="AR383" s="22" t="s">
        <v>240</v>
      </c>
      <c r="AT383" s="22" t="s">
        <v>138</v>
      </c>
      <c r="AU383" s="22" t="s">
        <v>136</v>
      </c>
      <c r="AY383" s="22" t="s">
        <v>135</v>
      </c>
      <c r="BE383" s="223">
        <f>IF(N383="základní",J383,0)</f>
        <v>0</v>
      </c>
      <c r="BF383" s="223">
        <f>IF(N383="snížená",J383,0)</f>
        <v>0</v>
      </c>
      <c r="BG383" s="223">
        <f>IF(N383="zákl. přenesená",J383,0)</f>
        <v>0</v>
      </c>
      <c r="BH383" s="223">
        <f>IF(N383="sníž. přenesená",J383,0)</f>
        <v>0</v>
      </c>
      <c r="BI383" s="223">
        <f>IF(N383="nulová",J383,0)</f>
        <v>0</v>
      </c>
      <c r="BJ383" s="22" t="s">
        <v>136</v>
      </c>
      <c r="BK383" s="223">
        <f>ROUND(I383*H383,2)</f>
        <v>0</v>
      </c>
      <c r="BL383" s="22" t="s">
        <v>240</v>
      </c>
      <c r="BM383" s="22" t="s">
        <v>961</v>
      </c>
    </row>
    <row r="384" s="1" customFormat="1" ht="16.5" customHeight="1">
      <c r="B384" s="44"/>
      <c r="C384" s="212" t="s">
        <v>962</v>
      </c>
      <c r="D384" s="212" t="s">
        <v>138</v>
      </c>
      <c r="E384" s="213" t="s">
        <v>963</v>
      </c>
      <c r="F384" s="214" t="s">
        <v>964</v>
      </c>
      <c r="G384" s="215" t="s">
        <v>156</v>
      </c>
      <c r="H384" s="216">
        <v>27</v>
      </c>
      <c r="I384" s="217"/>
      <c r="J384" s="218">
        <f>ROUND(I384*H384,2)</f>
        <v>0</v>
      </c>
      <c r="K384" s="214" t="s">
        <v>21</v>
      </c>
      <c r="L384" s="70"/>
      <c r="M384" s="219" t="s">
        <v>21</v>
      </c>
      <c r="N384" s="220" t="s">
        <v>43</v>
      </c>
      <c r="O384" s="45"/>
      <c r="P384" s="221">
        <f>O384*H384</f>
        <v>0</v>
      </c>
      <c r="Q384" s="221">
        <v>0.00052999999999999998</v>
      </c>
      <c r="R384" s="221">
        <f>Q384*H384</f>
        <v>0.01431</v>
      </c>
      <c r="S384" s="221">
        <v>0</v>
      </c>
      <c r="T384" s="222">
        <f>S384*H384</f>
        <v>0</v>
      </c>
      <c r="AR384" s="22" t="s">
        <v>240</v>
      </c>
      <c r="AT384" s="22" t="s">
        <v>138</v>
      </c>
      <c r="AU384" s="22" t="s">
        <v>136</v>
      </c>
      <c r="AY384" s="22" t="s">
        <v>135</v>
      </c>
      <c r="BE384" s="223">
        <f>IF(N384="základní",J384,0)</f>
        <v>0</v>
      </c>
      <c r="BF384" s="223">
        <f>IF(N384="snížená",J384,0)</f>
        <v>0</v>
      </c>
      <c r="BG384" s="223">
        <f>IF(N384="zákl. přenesená",J384,0)</f>
        <v>0</v>
      </c>
      <c r="BH384" s="223">
        <f>IF(N384="sníž. přenesená",J384,0)</f>
        <v>0</v>
      </c>
      <c r="BI384" s="223">
        <f>IF(N384="nulová",J384,0)</f>
        <v>0</v>
      </c>
      <c r="BJ384" s="22" t="s">
        <v>136</v>
      </c>
      <c r="BK384" s="223">
        <f>ROUND(I384*H384,2)</f>
        <v>0</v>
      </c>
      <c r="BL384" s="22" t="s">
        <v>240</v>
      </c>
      <c r="BM384" s="22" t="s">
        <v>965</v>
      </c>
    </row>
    <row r="385" s="1" customFormat="1" ht="16.5" customHeight="1">
      <c r="B385" s="44"/>
      <c r="C385" s="212" t="s">
        <v>966</v>
      </c>
      <c r="D385" s="212" t="s">
        <v>138</v>
      </c>
      <c r="E385" s="213" t="s">
        <v>967</v>
      </c>
      <c r="F385" s="214" t="s">
        <v>968</v>
      </c>
      <c r="G385" s="215" t="s">
        <v>733</v>
      </c>
      <c r="H385" s="216">
        <v>47</v>
      </c>
      <c r="I385" s="217"/>
      <c r="J385" s="218">
        <f>ROUND(I385*H385,2)</f>
        <v>0</v>
      </c>
      <c r="K385" s="214" t="s">
        <v>21</v>
      </c>
      <c r="L385" s="70"/>
      <c r="M385" s="219" t="s">
        <v>21</v>
      </c>
      <c r="N385" s="220" t="s">
        <v>43</v>
      </c>
      <c r="O385" s="45"/>
      <c r="P385" s="221">
        <f>O385*H385</f>
        <v>0</v>
      </c>
      <c r="Q385" s="221">
        <v>0.001</v>
      </c>
      <c r="R385" s="221">
        <f>Q385*H385</f>
        <v>0.047</v>
      </c>
      <c r="S385" s="221">
        <v>0</v>
      </c>
      <c r="T385" s="222">
        <f>S385*H385</f>
        <v>0</v>
      </c>
      <c r="AR385" s="22" t="s">
        <v>240</v>
      </c>
      <c r="AT385" s="22" t="s">
        <v>138</v>
      </c>
      <c r="AU385" s="22" t="s">
        <v>136</v>
      </c>
      <c r="AY385" s="22" t="s">
        <v>135</v>
      </c>
      <c r="BE385" s="223">
        <f>IF(N385="základní",J385,0)</f>
        <v>0</v>
      </c>
      <c r="BF385" s="223">
        <f>IF(N385="snížená",J385,0)</f>
        <v>0</v>
      </c>
      <c r="BG385" s="223">
        <f>IF(N385="zákl. přenesená",J385,0)</f>
        <v>0</v>
      </c>
      <c r="BH385" s="223">
        <f>IF(N385="sníž. přenesená",J385,0)</f>
        <v>0</v>
      </c>
      <c r="BI385" s="223">
        <f>IF(N385="nulová",J385,0)</f>
        <v>0</v>
      </c>
      <c r="BJ385" s="22" t="s">
        <v>136</v>
      </c>
      <c r="BK385" s="223">
        <f>ROUND(I385*H385,2)</f>
        <v>0</v>
      </c>
      <c r="BL385" s="22" t="s">
        <v>240</v>
      </c>
      <c r="BM385" s="22" t="s">
        <v>969</v>
      </c>
    </row>
    <row r="386" s="1" customFormat="1" ht="16.5" customHeight="1">
      <c r="B386" s="44"/>
      <c r="C386" s="212" t="s">
        <v>970</v>
      </c>
      <c r="D386" s="212" t="s">
        <v>138</v>
      </c>
      <c r="E386" s="213" t="s">
        <v>971</v>
      </c>
      <c r="F386" s="214" t="s">
        <v>972</v>
      </c>
      <c r="G386" s="215" t="s">
        <v>156</v>
      </c>
      <c r="H386" s="216">
        <v>10</v>
      </c>
      <c r="I386" s="217"/>
      <c r="J386" s="218">
        <f>ROUND(I386*H386,2)</f>
        <v>0</v>
      </c>
      <c r="K386" s="214" t="s">
        <v>142</v>
      </c>
      <c r="L386" s="70"/>
      <c r="M386" s="219" t="s">
        <v>21</v>
      </c>
      <c r="N386" s="220" t="s">
        <v>43</v>
      </c>
      <c r="O386" s="45"/>
      <c r="P386" s="221">
        <f>O386*H386</f>
        <v>0</v>
      </c>
      <c r="Q386" s="221">
        <v>0</v>
      </c>
      <c r="R386" s="221">
        <f>Q386*H386</f>
        <v>0</v>
      </c>
      <c r="S386" s="221">
        <v>0</v>
      </c>
      <c r="T386" s="222">
        <f>S386*H386</f>
        <v>0</v>
      </c>
      <c r="AR386" s="22" t="s">
        <v>240</v>
      </c>
      <c r="AT386" s="22" t="s">
        <v>138</v>
      </c>
      <c r="AU386" s="22" t="s">
        <v>136</v>
      </c>
      <c r="AY386" s="22" t="s">
        <v>135</v>
      </c>
      <c r="BE386" s="223">
        <f>IF(N386="základní",J386,0)</f>
        <v>0</v>
      </c>
      <c r="BF386" s="223">
        <f>IF(N386="snížená",J386,0)</f>
        <v>0</v>
      </c>
      <c r="BG386" s="223">
        <f>IF(N386="zákl. přenesená",J386,0)</f>
        <v>0</v>
      </c>
      <c r="BH386" s="223">
        <f>IF(N386="sníž. přenesená",J386,0)</f>
        <v>0</v>
      </c>
      <c r="BI386" s="223">
        <f>IF(N386="nulová",J386,0)</f>
        <v>0</v>
      </c>
      <c r="BJ386" s="22" t="s">
        <v>136</v>
      </c>
      <c r="BK386" s="223">
        <f>ROUND(I386*H386,2)</f>
        <v>0</v>
      </c>
      <c r="BL386" s="22" t="s">
        <v>240</v>
      </c>
      <c r="BM386" s="22" t="s">
        <v>973</v>
      </c>
    </row>
    <row r="387" s="1" customFormat="1">
      <c r="B387" s="44"/>
      <c r="C387" s="72"/>
      <c r="D387" s="224" t="s">
        <v>145</v>
      </c>
      <c r="E387" s="72"/>
      <c r="F387" s="225" t="s">
        <v>974</v>
      </c>
      <c r="G387" s="72"/>
      <c r="H387" s="72"/>
      <c r="I387" s="183"/>
      <c r="J387" s="72"/>
      <c r="K387" s="72"/>
      <c r="L387" s="70"/>
      <c r="M387" s="226"/>
      <c r="N387" s="45"/>
      <c r="O387" s="45"/>
      <c r="P387" s="45"/>
      <c r="Q387" s="45"/>
      <c r="R387" s="45"/>
      <c r="S387" s="45"/>
      <c r="T387" s="93"/>
      <c r="AT387" s="22" t="s">
        <v>145</v>
      </c>
      <c r="AU387" s="22" t="s">
        <v>136</v>
      </c>
    </row>
    <row r="388" s="1" customFormat="1" ht="25.5" customHeight="1">
      <c r="B388" s="44"/>
      <c r="C388" s="227" t="s">
        <v>975</v>
      </c>
      <c r="D388" s="227" t="s">
        <v>153</v>
      </c>
      <c r="E388" s="228" t="s">
        <v>976</v>
      </c>
      <c r="F388" s="229" t="s">
        <v>977</v>
      </c>
      <c r="G388" s="230" t="s">
        <v>978</v>
      </c>
      <c r="H388" s="231">
        <v>44</v>
      </c>
      <c r="I388" s="232"/>
      <c r="J388" s="233">
        <f>ROUND(I388*H388,2)</f>
        <v>0</v>
      </c>
      <c r="K388" s="229" t="s">
        <v>21</v>
      </c>
      <c r="L388" s="234"/>
      <c r="M388" s="235" t="s">
        <v>21</v>
      </c>
      <c r="N388" s="236" t="s">
        <v>43</v>
      </c>
      <c r="O388" s="45"/>
      <c r="P388" s="221">
        <f>O388*H388</f>
        <v>0</v>
      </c>
      <c r="Q388" s="221">
        <v>0.00029999999999999997</v>
      </c>
      <c r="R388" s="221">
        <f>Q388*H388</f>
        <v>0.013199999999999998</v>
      </c>
      <c r="S388" s="221">
        <v>0</v>
      </c>
      <c r="T388" s="222">
        <f>S388*H388</f>
        <v>0</v>
      </c>
      <c r="AR388" s="22" t="s">
        <v>248</v>
      </c>
      <c r="AT388" s="22" t="s">
        <v>153</v>
      </c>
      <c r="AU388" s="22" t="s">
        <v>136</v>
      </c>
      <c r="AY388" s="22" t="s">
        <v>135</v>
      </c>
      <c r="BE388" s="223">
        <f>IF(N388="základní",J388,0)</f>
        <v>0</v>
      </c>
      <c r="BF388" s="223">
        <f>IF(N388="snížená",J388,0)</f>
        <v>0</v>
      </c>
      <c r="BG388" s="223">
        <f>IF(N388="zákl. přenesená",J388,0)</f>
        <v>0</v>
      </c>
      <c r="BH388" s="223">
        <f>IF(N388="sníž. přenesená",J388,0)</f>
        <v>0</v>
      </c>
      <c r="BI388" s="223">
        <f>IF(N388="nulová",J388,0)</f>
        <v>0</v>
      </c>
      <c r="BJ388" s="22" t="s">
        <v>136</v>
      </c>
      <c r="BK388" s="223">
        <f>ROUND(I388*H388,2)</f>
        <v>0</v>
      </c>
      <c r="BL388" s="22" t="s">
        <v>240</v>
      </c>
      <c r="BM388" s="22" t="s">
        <v>979</v>
      </c>
    </row>
    <row r="389" s="1" customFormat="1" ht="16.5" customHeight="1">
      <c r="B389" s="44"/>
      <c r="C389" s="227" t="s">
        <v>980</v>
      </c>
      <c r="D389" s="227" t="s">
        <v>153</v>
      </c>
      <c r="E389" s="228" t="s">
        <v>981</v>
      </c>
      <c r="F389" s="229" t="s">
        <v>982</v>
      </c>
      <c r="G389" s="230" t="s">
        <v>156</v>
      </c>
      <c r="H389" s="231">
        <v>4</v>
      </c>
      <c r="I389" s="232"/>
      <c r="J389" s="233">
        <f>ROUND(I389*H389,2)</f>
        <v>0</v>
      </c>
      <c r="K389" s="229" t="s">
        <v>21</v>
      </c>
      <c r="L389" s="234"/>
      <c r="M389" s="235" t="s">
        <v>21</v>
      </c>
      <c r="N389" s="236" t="s">
        <v>43</v>
      </c>
      <c r="O389" s="45"/>
      <c r="P389" s="221">
        <f>O389*H389</f>
        <v>0</v>
      </c>
      <c r="Q389" s="221">
        <v>0.019599999999999999</v>
      </c>
      <c r="R389" s="221">
        <f>Q389*H389</f>
        <v>0.078399999999999997</v>
      </c>
      <c r="S389" s="221">
        <v>0</v>
      </c>
      <c r="T389" s="222">
        <f>S389*H389</f>
        <v>0</v>
      </c>
      <c r="AR389" s="22" t="s">
        <v>248</v>
      </c>
      <c r="AT389" s="22" t="s">
        <v>153</v>
      </c>
      <c r="AU389" s="22" t="s">
        <v>136</v>
      </c>
      <c r="AY389" s="22" t="s">
        <v>135</v>
      </c>
      <c r="BE389" s="223">
        <f>IF(N389="základní",J389,0)</f>
        <v>0</v>
      </c>
      <c r="BF389" s="223">
        <f>IF(N389="snížená",J389,0)</f>
        <v>0</v>
      </c>
      <c r="BG389" s="223">
        <f>IF(N389="zákl. přenesená",J389,0)</f>
        <v>0</v>
      </c>
      <c r="BH389" s="223">
        <f>IF(N389="sníž. přenesená",J389,0)</f>
        <v>0</v>
      </c>
      <c r="BI389" s="223">
        <f>IF(N389="nulová",J389,0)</f>
        <v>0</v>
      </c>
      <c r="BJ389" s="22" t="s">
        <v>136</v>
      </c>
      <c r="BK389" s="223">
        <f>ROUND(I389*H389,2)</f>
        <v>0</v>
      </c>
      <c r="BL389" s="22" t="s">
        <v>240</v>
      </c>
      <c r="BM389" s="22" t="s">
        <v>983</v>
      </c>
    </row>
    <row r="390" s="1" customFormat="1" ht="16.5" customHeight="1">
      <c r="B390" s="44"/>
      <c r="C390" s="227" t="s">
        <v>984</v>
      </c>
      <c r="D390" s="227" t="s">
        <v>153</v>
      </c>
      <c r="E390" s="228" t="s">
        <v>985</v>
      </c>
      <c r="F390" s="229" t="s">
        <v>986</v>
      </c>
      <c r="G390" s="230" t="s">
        <v>156</v>
      </c>
      <c r="H390" s="231">
        <v>6</v>
      </c>
      <c r="I390" s="232"/>
      <c r="J390" s="233">
        <f>ROUND(I390*H390,2)</f>
        <v>0</v>
      </c>
      <c r="K390" s="229" t="s">
        <v>21</v>
      </c>
      <c r="L390" s="234"/>
      <c r="M390" s="235" t="s">
        <v>21</v>
      </c>
      <c r="N390" s="236" t="s">
        <v>43</v>
      </c>
      <c r="O390" s="45"/>
      <c r="P390" s="221">
        <f>O390*H390</f>
        <v>0</v>
      </c>
      <c r="Q390" s="221">
        <v>0.015900000000000001</v>
      </c>
      <c r="R390" s="221">
        <f>Q390*H390</f>
        <v>0.095400000000000013</v>
      </c>
      <c r="S390" s="221">
        <v>0</v>
      </c>
      <c r="T390" s="222">
        <f>S390*H390</f>
        <v>0</v>
      </c>
      <c r="AR390" s="22" t="s">
        <v>248</v>
      </c>
      <c r="AT390" s="22" t="s">
        <v>153</v>
      </c>
      <c r="AU390" s="22" t="s">
        <v>136</v>
      </c>
      <c r="AY390" s="22" t="s">
        <v>135</v>
      </c>
      <c r="BE390" s="223">
        <f>IF(N390="základní",J390,0)</f>
        <v>0</v>
      </c>
      <c r="BF390" s="223">
        <f>IF(N390="snížená",J390,0)</f>
        <v>0</v>
      </c>
      <c r="BG390" s="223">
        <f>IF(N390="zákl. přenesená",J390,0)</f>
        <v>0</v>
      </c>
      <c r="BH390" s="223">
        <f>IF(N390="sníž. přenesená",J390,0)</f>
        <v>0</v>
      </c>
      <c r="BI390" s="223">
        <f>IF(N390="nulová",J390,0)</f>
        <v>0</v>
      </c>
      <c r="BJ390" s="22" t="s">
        <v>136</v>
      </c>
      <c r="BK390" s="223">
        <f>ROUND(I390*H390,2)</f>
        <v>0</v>
      </c>
      <c r="BL390" s="22" t="s">
        <v>240</v>
      </c>
      <c r="BM390" s="22" t="s">
        <v>987</v>
      </c>
    </row>
    <row r="391" s="1" customFormat="1" ht="38.25" customHeight="1">
      <c r="B391" s="44"/>
      <c r="C391" s="212" t="s">
        <v>988</v>
      </c>
      <c r="D391" s="212" t="s">
        <v>138</v>
      </c>
      <c r="E391" s="213" t="s">
        <v>989</v>
      </c>
      <c r="F391" s="214" t="s">
        <v>990</v>
      </c>
      <c r="G391" s="215" t="s">
        <v>162</v>
      </c>
      <c r="H391" s="216">
        <v>1.518</v>
      </c>
      <c r="I391" s="217"/>
      <c r="J391" s="218">
        <f>ROUND(I391*H391,2)</f>
        <v>0</v>
      </c>
      <c r="K391" s="214" t="s">
        <v>142</v>
      </c>
      <c r="L391" s="70"/>
      <c r="M391" s="219" t="s">
        <v>21</v>
      </c>
      <c r="N391" s="220" t="s">
        <v>43</v>
      </c>
      <c r="O391" s="45"/>
      <c r="P391" s="221">
        <f>O391*H391</f>
        <v>0</v>
      </c>
      <c r="Q391" s="221">
        <v>0</v>
      </c>
      <c r="R391" s="221">
        <f>Q391*H391</f>
        <v>0</v>
      </c>
      <c r="S391" s="221">
        <v>0</v>
      </c>
      <c r="T391" s="222">
        <f>S391*H391</f>
        <v>0</v>
      </c>
      <c r="AR391" s="22" t="s">
        <v>240</v>
      </c>
      <c r="AT391" s="22" t="s">
        <v>138</v>
      </c>
      <c r="AU391" s="22" t="s">
        <v>136</v>
      </c>
      <c r="AY391" s="22" t="s">
        <v>135</v>
      </c>
      <c r="BE391" s="223">
        <f>IF(N391="základní",J391,0)</f>
        <v>0</v>
      </c>
      <c r="BF391" s="223">
        <f>IF(N391="snížená",J391,0)</f>
        <v>0</v>
      </c>
      <c r="BG391" s="223">
        <f>IF(N391="zákl. přenesená",J391,0)</f>
        <v>0</v>
      </c>
      <c r="BH391" s="223">
        <f>IF(N391="sníž. přenesená",J391,0)</f>
        <v>0</v>
      </c>
      <c r="BI391" s="223">
        <f>IF(N391="nulová",J391,0)</f>
        <v>0</v>
      </c>
      <c r="BJ391" s="22" t="s">
        <v>136</v>
      </c>
      <c r="BK391" s="223">
        <f>ROUND(I391*H391,2)</f>
        <v>0</v>
      </c>
      <c r="BL391" s="22" t="s">
        <v>240</v>
      </c>
      <c r="BM391" s="22" t="s">
        <v>991</v>
      </c>
    </row>
    <row r="392" s="1" customFormat="1">
      <c r="B392" s="44"/>
      <c r="C392" s="72"/>
      <c r="D392" s="224" t="s">
        <v>145</v>
      </c>
      <c r="E392" s="72"/>
      <c r="F392" s="225" t="s">
        <v>662</v>
      </c>
      <c r="G392" s="72"/>
      <c r="H392" s="72"/>
      <c r="I392" s="183"/>
      <c r="J392" s="72"/>
      <c r="K392" s="72"/>
      <c r="L392" s="70"/>
      <c r="M392" s="226"/>
      <c r="N392" s="45"/>
      <c r="O392" s="45"/>
      <c r="P392" s="45"/>
      <c r="Q392" s="45"/>
      <c r="R392" s="45"/>
      <c r="S392" s="45"/>
      <c r="T392" s="93"/>
      <c r="AT392" s="22" t="s">
        <v>145</v>
      </c>
      <c r="AU392" s="22" t="s">
        <v>136</v>
      </c>
    </row>
    <row r="393" s="10" customFormat="1" ht="29.88" customHeight="1">
      <c r="B393" s="196"/>
      <c r="C393" s="197"/>
      <c r="D393" s="198" t="s">
        <v>70</v>
      </c>
      <c r="E393" s="210" t="s">
        <v>992</v>
      </c>
      <c r="F393" s="210" t="s">
        <v>993</v>
      </c>
      <c r="G393" s="197"/>
      <c r="H393" s="197"/>
      <c r="I393" s="200"/>
      <c r="J393" s="211">
        <f>BK393</f>
        <v>0</v>
      </c>
      <c r="K393" s="197"/>
      <c r="L393" s="202"/>
      <c r="M393" s="203"/>
      <c r="N393" s="204"/>
      <c r="O393" s="204"/>
      <c r="P393" s="205">
        <f>SUM(P394:P400)</f>
        <v>0</v>
      </c>
      <c r="Q393" s="204"/>
      <c r="R393" s="205">
        <f>SUM(R394:R400)</f>
        <v>0.00155</v>
      </c>
      <c r="S393" s="204"/>
      <c r="T393" s="206">
        <f>SUM(T394:T400)</f>
        <v>0</v>
      </c>
      <c r="AR393" s="207" t="s">
        <v>136</v>
      </c>
      <c r="AT393" s="208" t="s">
        <v>70</v>
      </c>
      <c r="AU393" s="208" t="s">
        <v>76</v>
      </c>
      <c r="AY393" s="207" t="s">
        <v>135</v>
      </c>
      <c r="BK393" s="209">
        <f>SUM(BK394:BK400)</f>
        <v>0</v>
      </c>
    </row>
    <row r="394" s="1" customFormat="1" ht="25.5" customHeight="1">
      <c r="B394" s="44"/>
      <c r="C394" s="212" t="s">
        <v>994</v>
      </c>
      <c r="D394" s="212" t="s">
        <v>138</v>
      </c>
      <c r="E394" s="213" t="s">
        <v>995</v>
      </c>
      <c r="F394" s="214" t="s">
        <v>996</v>
      </c>
      <c r="G394" s="215" t="s">
        <v>522</v>
      </c>
      <c r="H394" s="216">
        <v>1</v>
      </c>
      <c r="I394" s="217"/>
      <c r="J394" s="218">
        <f>ROUND(I394*H394,2)</f>
        <v>0</v>
      </c>
      <c r="K394" s="214" t="s">
        <v>142</v>
      </c>
      <c r="L394" s="70"/>
      <c r="M394" s="219" t="s">
        <v>21</v>
      </c>
      <c r="N394" s="220" t="s">
        <v>43</v>
      </c>
      <c r="O394" s="45"/>
      <c r="P394" s="221">
        <f>O394*H394</f>
        <v>0</v>
      </c>
      <c r="Q394" s="221">
        <v>0</v>
      </c>
      <c r="R394" s="221">
        <f>Q394*H394</f>
        <v>0</v>
      </c>
      <c r="S394" s="221">
        <v>0</v>
      </c>
      <c r="T394" s="222">
        <f>S394*H394</f>
        <v>0</v>
      </c>
      <c r="AR394" s="22" t="s">
        <v>240</v>
      </c>
      <c r="AT394" s="22" t="s">
        <v>138</v>
      </c>
      <c r="AU394" s="22" t="s">
        <v>136</v>
      </c>
      <c r="AY394" s="22" t="s">
        <v>135</v>
      </c>
      <c r="BE394" s="223">
        <f>IF(N394="základní",J394,0)</f>
        <v>0</v>
      </c>
      <c r="BF394" s="223">
        <f>IF(N394="snížená",J394,0)</f>
        <v>0</v>
      </c>
      <c r="BG394" s="223">
        <f>IF(N394="zákl. přenesená",J394,0)</f>
        <v>0</v>
      </c>
      <c r="BH394" s="223">
        <f>IF(N394="sníž. přenesená",J394,0)</f>
        <v>0</v>
      </c>
      <c r="BI394" s="223">
        <f>IF(N394="nulová",J394,0)</f>
        <v>0</v>
      </c>
      <c r="BJ394" s="22" t="s">
        <v>136</v>
      </c>
      <c r="BK394" s="223">
        <f>ROUND(I394*H394,2)</f>
        <v>0</v>
      </c>
      <c r="BL394" s="22" t="s">
        <v>240</v>
      </c>
      <c r="BM394" s="22" t="s">
        <v>997</v>
      </c>
    </row>
    <row r="395" s="1" customFormat="1" ht="16.5" customHeight="1">
      <c r="B395" s="44"/>
      <c r="C395" s="227" t="s">
        <v>998</v>
      </c>
      <c r="D395" s="227" t="s">
        <v>153</v>
      </c>
      <c r="E395" s="228" t="s">
        <v>999</v>
      </c>
      <c r="F395" s="229" t="s">
        <v>1000</v>
      </c>
      <c r="G395" s="230" t="s">
        <v>197</v>
      </c>
      <c r="H395" s="231">
        <v>1</v>
      </c>
      <c r="I395" s="232"/>
      <c r="J395" s="233">
        <f>ROUND(I395*H395,2)</f>
        <v>0</v>
      </c>
      <c r="K395" s="229" t="s">
        <v>142</v>
      </c>
      <c r="L395" s="234"/>
      <c r="M395" s="235" t="s">
        <v>21</v>
      </c>
      <c r="N395" s="236" t="s">
        <v>43</v>
      </c>
      <c r="O395" s="45"/>
      <c r="P395" s="221">
        <f>O395*H395</f>
        <v>0</v>
      </c>
      <c r="Q395" s="221">
        <v>0.00035</v>
      </c>
      <c r="R395" s="221">
        <f>Q395*H395</f>
        <v>0.00035</v>
      </c>
      <c r="S395" s="221">
        <v>0</v>
      </c>
      <c r="T395" s="222">
        <f>S395*H395</f>
        <v>0</v>
      </c>
      <c r="AR395" s="22" t="s">
        <v>248</v>
      </c>
      <c r="AT395" s="22" t="s">
        <v>153</v>
      </c>
      <c r="AU395" s="22" t="s">
        <v>136</v>
      </c>
      <c r="AY395" s="22" t="s">
        <v>135</v>
      </c>
      <c r="BE395" s="223">
        <f>IF(N395="základní",J395,0)</f>
        <v>0</v>
      </c>
      <c r="BF395" s="223">
        <f>IF(N395="snížená",J395,0)</f>
        <v>0</v>
      </c>
      <c r="BG395" s="223">
        <f>IF(N395="zákl. přenesená",J395,0)</f>
        <v>0</v>
      </c>
      <c r="BH395" s="223">
        <f>IF(N395="sníž. přenesená",J395,0)</f>
        <v>0</v>
      </c>
      <c r="BI395" s="223">
        <f>IF(N395="nulová",J395,0)</f>
        <v>0</v>
      </c>
      <c r="BJ395" s="22" t="s">
        <v>136</v>
      </c>
      <c r="BK395" s="223">
        <f>ROUND(I395*H395,2)</f>
        <v>0</v>
      </c>
      <c r="BL395" s="22" t="s">
        <v>240</v>
      </c>
      <c r="BM395" s="22" t="s">
        <v>1001</v>
      </c>
    </row>
    <row r="396" s="1" customFormat="1" ht="16.5" customHeight="1">
      <c r="B396" s="44"/>
      <c r="C396" s="212" t="s">
        <v>1002</v>
      </c>
      <c r="D396" s="212" t="s">
        <v>138</v>
      </c>
      <c r="E396" s="213" t="s">
        <v>1003</v>
      </c>
      <c r="F396" s="214" t="s">
        <v>1004</v>
      </c>
      <c r="G396" s="215" t="s">
        <v>156</v>
      </c>
      <c r="H396" s="216">
        <v>1</v>
      </c>
      <c r="I396" s="217"/>
      <c r="J396" s="218">
        <f>ROUND(I396*H396,2)</f>
        <v>0</v>
      </c>
      <c r="K396" s="214" t="s">
        <v>142</v>
      </c>
      <c r="L396" s="70"/>
      <c r="M396" s="219" t="s">
        <v>21</v>
      </c>
      <c r="N396" s="220" t="s">
        <v>43</v>
      </c>
      <c r="O396" s="45"/>
      <c r="P396" s="221">
        <f>O396*H396</f>
        <v>0</v>
      </c>
      <c r="Q396" s="221">
        <v>0</v>
      </c>
      <c r="R396" s="221">
        <f>Q396*H396</f>
        <v>0</v>
      </c>
      <c r="S396" s="221">
        <v>0</v>
      </c>
      <c r="T396" s="222">
        <f>S396*H396</f>
        <v>0</v>
      </c>
      <c r="AR396" s="22" t="s">
        <v>240</v>
      </c>
      <c r="AT396" s="22" t="s">
        <v>138</v>
      </c>
      <c r="AU396" s="22" t="s">
        <v>136</v>
      </c>
      <c r="AY396" s="22" t="s">
        <v>135</v>
      </c>
      <c r="BE396" s="223">
        <f>IF(N396="základní",J396,0)</f>
        <v>0</v>
      </c>
      <c r="BF396" s="223">
        <f>IF(N396="snížená",J396,0)</f>
        <v>0</v>
      </c>
      <c r="BG396" s="223">
        <f>IF(N396="zákl. přenesená",J396,0)</f>
        <v>0</v>
      </c>
      <c r="BH396" s="223">
        <f>IF(N396="sníž. přenesená",J396,0)</f>
        <v>0</v>
      </c>
      <c r="BI396" s="223">
        <f>IF(N396="nulová",J396,0)</f>
        <v>0</v>
      </c>
      <c r="BJ396" s="22" t="s">
        <v>136</v>
      </c>
      <c r="BK396" s="223">
        <f>ROUND(I396*H396,2)</f>
        <v>0</v>
      </c>
      <c r="BL396" s="22" t="s">
        <v>240</v>
      </c>
      <c r="BM396" s="22" t="s">
        <v>1005</v>
      </c>
    </row>
    <row r="397" s="1" customFormat="1" ht="16.5" customHeight="1">
      <c r="B397" s="44"/>
      <c r="C397" s="227" t="s">
        <v>1006</v>
      </c>
      <c r="D397" s="227" t="s">
        <v>153</v>
      </c>
      <c r="E397" s="228" t="s">
        <v>1007</v>
      </c>
      <c r="F397" s="229" t="s">
        <v>1008</v>
      </c>
      <c r="G397" s="230" t="s">
        <v>156</v>
      </c>
      <c r="H397" s="231">
        <v>1</v>
      </c>
      <c r="I397" s="232"/>
      <c r="J397" s="233">
        <f>ROUND(I397*H397,2)</f>
        <v>0</v>
      </c>
      <c r="K397" s="229" t="s">
        <v>142</v>
      </c>
      <c r="L397" s="234"/>
      <c r="M397" s="235" t="s">
        <v>21</v>
      </c>
      <c r="N397" s="236" t="s">
        <v>43</v>
      </c>
      <c r="O397" s="45"/>
      <c r="P397" s="221">
        <f>O397*H397</f>
        <v>0</v>
      </c>
      <c r="Q397" s="221">
        <v>0.00040000000000000002</v>
      </c>
      <c r="R397" s="221">
        <f>Q397*H397</f>
        <v>0.00040000000000000002</v>
      </c>
      <c r="S397" s="221">
        <v>0</v>
      </c>
      <c r="T397" s="222">
        <f>S397*H397</f>
        <v>0</v>
      </c>
      <c r="AR397" s="22" t="s">
        <v>248</v>
      </c>
      <c r="AT397" s="22" t="s">
        <v>153</v>
      </c>
      <c r="AU397" s="22" t="s">
        <v>136</v>
      </c>
      <c r="AY397" s="22" t="s">
        <v>135</v>
      </c>
      <c r="BE397" s="223">
        <f>IF(N397="základní",J397,0)</f>
        <v>0</v>
      </c>
      <c r="BF397" s="223">
        <f>IF(N397="snížená",J397,0)</f>
        <v>0</v>
      </c>
      <c r="BG397" s="223">
        <f>IF(N397="zákl. přenesená",J397,0)</f>
        <v>0</v>
      </c>
      <c r="BH397" s="223">
        <f>IF(N397="sníž. přenesená",J397,0)</f>
        <v>0</v>
      </c>
      <c r="BI397" s="223">
        <f>IF(N397="nulová",J397,0)</f>
        <v>0</v>
      </c>
      <c r="BJ397" s="22" t="s">
        <v>136</v>
      </c>
      <c r="BK397" s="223">
        <f>ROUND(I397*H397,2)</f>
        <v>0</v>
      </c>
      <c r="BL397" s="22" t="s">
        <v>240</v>
      </c>
      <c r="BM397" s="22" t="s">
        <v>1009</v>
      </c>
    </row>
    <row r="398" s="1" customFormat="1" ht="16.5" customHeight="1">
      <c r="B398" s="44"/>
      <c r="C398" s="227" t="s">
        <v>1010</v>
      </c>
      <c r="D398" s="227" t="s">
        <v>153</v>
      </c>
      <c r="E398" s="228" t="s">
        <v>1011</v>
      </c>
      <c r="F398" s="229" t="s">
        <v>1012</v>
      </c>
      <c r="G398" s="230" t="s">
        <v>156</v>
      </c>
      <c r="H398" s="231">
        <v>1</v>
      </c>
      <c r="I398" s="232"/>
      <c r="J398" s="233">
        <f>ROUND(I398*H398,2)</f>
        <v>0</v>
      </c>
      <c r="K398" s="229" t="s">
        <v>142</v>
      </c>
      <c r="L398" s="234"/>
      <c r="M398" s="235" t="s">
        <v>21</v>
      </c>
      <c r="N398" s="236" t="s">
        <v>43</v>
      </c>
      <c r="O398" s="45"/>
      <c r="P398" s="221">
        <f>O398*H398</f>
        <v>0</v>
      </c>
      <c r="Q398" s="221">
        <v>0.00040000000000000002</v>
      </c>
      <c r="R398" s="221">
        <f>Q398*H398</f>
        <v>0.00040000000000000002</v>
      </c>
      <c r="S398" s="221">
        <v>0</v>
      </c>
      <c r="T398" s="222">
        <f>S398*H398</f>
        <v>0</v>
      </c>
      <c r="AR398" s="22" t="s">
        <v>248</v>
      </c>
      <c r="AT398" s="22" t="s">
        <v>153</v>
      </c>
      <c r="AU398" s="22" t="s">
        <v>136</v>
      </c>
      <c r="AY398" s="22" t="s">
        <v>135</v>
      </c>
      <c r="BE398" s="223">
        <f>IF(N398="základní",J398,0)</f>
        <v>0</v>
      </c>
      <c r="BF398" s="223">
        <f>IF(N398="snížená",J398,0)</f>
        <v>0</v>
      </c>
      <c r="BG398" s="223">
        <f>IF(N398="zákl. přenesená",J398,0)</f>
        <v>0</v>
      </c>
      <c r="BH398" s="223">
        <f>IF(N398="sníž. přenesená",J398,0)</f>
        <v>0</v>
      </c>
      <c r="BI398" s="223">
        <f>IF(N398="nulová",J398,0)</f>
        <v>0</v>
      </c>
      <c r="BJ398" s="22" t="s">
        <v>136</v>
      </c>
      <c r="BK398" s="223">
        <f>ROUND(I398*H398,2)</f>
        <v>0</v>
      </c>
      <c r="BL398" s="22" t="s">
        <v>240</v>
      </c>
      <c r="BM398" s="22" t="s">
        <v>1013</v>
      </c>
    </row>
    <row r="399" s="1" customFormat="1" ht="16.5" customHeight="1">
      <c r="B399" s="44"/>
      <c r="C399" s="227" t="s">
        <v>1014</v>
      </c>
      <c r="D399" s="227" t="s">
        <v>153</v>
      </c>
      <c r="E399" s="228" t="s">
        <v>1015</v>
      </c>
      <c r="F399" s="229" t="s">
        <v>1016</v>
      </c>
      <c r="G399" s="230" t="s">
        <v>156</v>
      </c>
      <c r="H399" s="231">
        <v>1</v>
      </c>
      <c r="I399" s="232"/>
      <c r="J399" s="233">
        <f>ROUND(I399*H399,2)</f>
        <v>0</v>
      </c>
      <c r="K399" s="229" t="s">
        <v>142</v>
      </c>
      <c r="L399" s="234"/>
      <c r="M399" s="235" t="s">
        <v>21</v>
      </c>
      <c r="N399" s="236" t="s">
        <v>43</v>
      </c>
      <c r="O399" s="45"/>
      <c r="P399" s="221">
        <f>O399*H399</f>
        <v>0</v>
      </c>
      <c r="Q399" s="221">
        <v>0.00040000000000000002</v>
      </c>
      <c r="R399" s="221">
        <f>Q399*H399</f>
        <v>0.00040000000000000002</v>
      </c>
      <c r="S399" s="221">
        <v>0</v>
      </c>
      <c r="T399" s="222">
        <f>S399*H399</f>
        <v>0</v>
      </c>
      <c r="AR399" s="22" t="s">
        <v>248</v>
      </c>
      <c r="AT399" s="22" t="s">
        <v>153</v>
      </c>
      <c r="AU399" s="22" t="s">
        <v>136</v>
      </c>
      <c r="AY399" s="22" t="s">
        <v>135</v>
      </c>
      <c r="BE399" s="223">
        <f>IF(N399="základní",J399,0)</f>
        <v>0</v>
      </c>
      <c r="BF399" s="223">
        <f>IF(N399="snížená",J399,0)</f>
        <v>0</v>
      </c>
      <c r="BG399" s="223">
        <f>IF(N399="zákl. přenesená",J399,0)</f>
        <v>0</v>
      </c>
      <c r="BH399" s="223">
        <f>IF(N399="sníž. přenesená",J399,0)</f>
        <v>0</v>
      </c>
      <c r="BI399" s="223">
        <f>IF(N399="nulová",J399,0)</f>
        <v>0</v>
      </c>
      <c r="BJ399" s="22" t="s">
        <v>136</v>
      </c>
      <c r="BK399" s="223">
        <f>ROUND(I399*H399,2)</f>
        <v>0</v>
      </c>
      <c r="BL399" s="22" t="s">
        <v>240</v>
      </c>
      <c r="BM399" s="22" t="s">
        <v>1017</v>
      </c>
    </row>
    <row r="400" s="1" customFormat="1" ht="16.5" customHeight="1">
      <c r="B400" s="44"/>
      <c r="C400" s="212" t="s">
        <v>1018</v>
      </c>
      <c r="D400" s="212" t="s">
        <v>138</v>
      </c>
      <c r="E400" s="213" t="s">
        <v>1019</v>
      </c>
      <c r="F400" s="214" t="s">
        <v>1020</v>
      </c>
      <c r="G400" s="215" t="s">
        <v>733</v>
      </c>
      <c r="H400" s="216">
        <v>1</v>
      </c>
      <c r="I400" s="217"/>
      <c r="J400" s="218">
        <f>ROUND(I400*H400,2)</f>
        <v>0</v>
      </c>
      <c r="K400" s="214" t="s">
        <v>142</v>
      </c>
      <c r="L400" s="70"/>
      <c r="M400" s="219" t="s">
        <v>21</v>
      </c>
      <c r="N400" s="220" t="s">
        <v>43</v>
      </c>
      <c r="O400" s="45"/>
      <c r="P400" s="221">
        <f>O400*H400</f>
        <v>0</v>
      </c>
      <c r="Q400" s="221">
        <v>0</v>
      </c>
      <c r="R400" s="221">
        <f>Q400*H400</f>
        <v>0</v>
      </c>
      <c r="S400" s="221">
        <v>0</v>
      </c>
      <c r="T400" s="222">
        <f>S400*H400</f>
        <v>0</v>
      </c>
      <c r="AR400" s="22" t="s">
        <v>240</v>
      </c>
      <c r="AT400" s="22" t="s">
        <v>138</v>
      </c>
      <c r="AU400" s="22" t="s">
        <v>136</v>
      </c>
      <c r="AY400" s="22" t="s">
        <v>135</v>
      </c>
      <c r="BE400" s="223">
        <f>IF(N400="základní",J400,0)</f>
        <v>0</v>
      </c>
      <c r="BF400" s="223">
        <f>IF(N400="snížená",J400,0)</f>
        <v>0</v>
      </c>
      <c r="BG400" s="223">
        <f>IF(N400="zákl. přenesená",J400,0)</f>
        <v>0</v>
      </c>
      <c r="BH400" s="223">
        <f>IF(N400="sníž. přenesená",J400,0)</f>
        <v>0</v>
      </c>
      <c r="BI400" s="223">
        <f>IF(N400="nulová",J400,0)</f>
        <v>0</v>
      </c>
      <c r="BJ400" s="22" t="s">
        <v>136</v>
      </c>
      <c r="BK400" s="223">
        <f>ROUND(I400*H400,2)</f>
        <v>0</v>
      </c>
      <c r="BL400" s="22" t="s">
        <v>240</v>
      </c>
      <c r="BM400" s="22" t="s">
        <v>1021</v>
      </c>
    </row>
    <row r="401" s="10" customFormat="1" ht="29.88" customHeight="1">
      <c r="B401" s="196"/>
      <c r="C401" s="197"/>
      <c r="D401" s="198" t="s">
        <v>70</v>
      </c>
      <c r="E401" s="210" t="s">
        <v>1022</v>
      </c>
      <c r="F401" s="210" t="s">
        <v>1023</v>
      </c>
      <c r="G401" s="197"/>
      <c r="H401" s="197"/>
      <c r="I401" s="200"/>
      <c r="J401" s="211">
        <f>BK401</f>
        <v>0</v>
      </c>
      <c r="K401" s="197"/>
      <c r="L401" s="202"/>
      <c r="M401" s="203"/>
      <c r="N401" s="204"/>
      <c r="O401" s="204"/>
      <c r="P401" s="205">
        <f>SUM(P402:P411)</f>
        <v>0</v>
      </c>
      <c r="Q401" s="204"/>
      <c r="R401" s="205">
        <f>SUM(R402:R411)</f>
        <v>2.2942520000000002</v>
      </c>
      <c r="S401" s="204"/>
      <c r="T401" s="206">
        <f>SUM(T402:T411)</f>
        <v>0</v>
      </c>
      <c r="AR401" s="207" t="s">
        <v>136</v>
      </c>
      <c r="AT401" s="208" t="s">
        <v>70</v>
      </c>
      <c r="AU401" s="208" t="s">
        <v>76</v>
      </c>
      <c r="AY401" s="207" t="s">
        <v>135</v>
      </c>
      <c r="BK401" s="209">
        <f>SUM(BK402:BK411)</f>
        <v>0</v>
      </c>
    </row>
    <row r="402" s="1" customFormat="1" ht="38.25" customHeight="1">
      <c r="B402" s="44"/>
      <c r="C402" s="212" t="s">
        <v>1024</v>
      </c>
      <c r="D402" s="212" t="s">
        <v>138</v>
      </c>
      <c r="E402" s="213" t="s">
        <v>1025</v>
      </c>
      <c r="F402" s="214" t="s">
        <v>1026</v>
      </c>
      <c r="G402" s="215" t="s">
        <v>149</v>
      </c>
      <c r="H402" s="216">
        <v>4.3499999999999996</v>
      </c>
      <c r="I402" s="217"/>
      <c r="J402" s="218">
        <f>ROUND(I402*H402,2)</f>
        <v>0</v>
      </c>
      <c r="K402" s="214" t="s">
        <v>142</v>
      </c>
      <c r="L402" s="70"/>
      <c r="M402" s="219" t="s">
        <v>21</v>
      </c>
      <c r="N402" s="220" t="s">
        <v>43</v>
      </c>
      <c r="O402" s="45"/>
      <c r="P402" s="221">
        <f>O402*H402</f>
        <v>0</v>
      </c>
      <c r="Q402" s="221">
        <v>0.012919999999999999</v>
      </c>
      <c r="R402" s="221">
        <f>Q402*H402</f>
        <v>0.056201999999999995</v>
      </c>
      <c r="S402" s="221">
        <v>0</v>
      </c>
      <c r="T402" s="222">
        <f>S402*H402</f>
        <v>0</v>
      </c>
      <c r="AR402" s="22" t="s">
        <v>240</v>
      </c>
      <c r="AT402" s="22" t="s">
        <v>138</v>
      </c>
      <c r="AU402" s="22" t="s">
        <v>136</v>
      </c>
      <c r="AY402" s="22" t="s">
        <v>135</v>
      </c>
      <c r="BE402" s="223">
        <f>IF(N402="základní",J402,0)</f>
        <v>0</v>
      </c>
      <c r="BF402" s="223">
        <f>IF(N402="snížená",J402,0)</f>
        <v>0</v>
      </c>
      <c r="BG402" s="223">
        <f>IF(N402="zákl. přenesená",J402,0)</f>
        <v>0</v>
      </c>
      <c r="BH402" s="223">
        <f>IF(N402="sníž. přenesená",J402,0)</f>
        <v>0</v>
      </c>
      <c r="BI402" s="223">
        <f>IF(N402="nulová",J402,0)</f>
        <v>0</v>
      </c>
      <c r="BJ402" s="22" t="s">
        <v>136</v>
      </c>
      <c r="BK402" s="223">
        <f>ROUND(I402*H402,2)</f>
        <v>0</v>
      </c>
      <c r="BL402" s="22" t="s">
        <v>240</v>
      </c>
      <c r="BM402" s="22" t="s">
        <v>1027</v>
      </c>
    </row>
    <row r="403" s="1" customFormat="1">
      <c r="B403" s="44"/>
      <c r="C403" s="72"/>
      <c r="D403" s="224" t="s">
        <v>145</v>
      </c>
      <c r="E403" s="72"/>
      <c r="F403" s="225" t="s">
        <v>1028</v>
      </c>
      <c r="G403" s="72"/>
      <c r="H403" s="72"/>
      <c r="I403" s="183"/>
      <c r="J403" s="72"/>
      <c r="K403" s="72"/>
      <c r="L403" s="70"/>
      <c r="M403" s="226"/>
      <c r="N403" s="45"/>
      <c r="O403" s="45"/>
      <c r="P403" s="45"/>
      <c r="Q403" s="45"/>
      <c r="R403" s="45"/>
      <c r="S403" s="45"/>
      <c r="T403" s="93"/>
      <c r="AT403" s="22" t="s">
        <v>145</v>
      </c>
      <c r="AU403" s="22" t="s">
        <v>136</v>
      </c>
    </row>
    <row r="404" s="1" customFormat="1" ht="38.25" customHeight="1">
      <c r="B404" s="44"/>
      <c r="C404" s="212" t="s">
        <v>1029</v>
      </c>
      <c r="D404" s="212" t="s">
        <v>138</v>
      </c>
      <c r="E404" s="213" t="s">
        <v>1030</v>
      </c>
      <c r="F404" s="214" t="s">
        <v>1031</v>
      </c>
      <c r="G404" s="215" t="s">
        <v>149</v>
      </c>
      <c r="H404" s="216">
        <v>42</v>
      </c>
      <c r="I404" s="217"/>
      <c r="J404" s="218">
        <f>ROUND(I404*H404,2)</f>
        <v>0</v>
      </c>
      <c r="K404" s="214" t="s">
        <v>181</v>
      </c>
      <c r="L404" s="70"/>
      <c r="M404" s="219" t="s">
        <v>21</v>
      </c>
      <c r="N404" s="220" t="s">
        <v>43</v>
      </c>
      <c r="O404" s="45"/>
      <c r="P404" s="221">
        <f>O404*H404</f>
        <v>0</v>
      </c>
      <c r="Q404" s="221">
        <v>0.026929999999999999</v>
      </c>
      <c r="R404" s="221">
        <f>Q404*H404</f>
        <v>1.13106</v>
      </c>
      <c r="S404" s="221">
        <v>0</v>
      </c>
      <c r="T404" s="222">
        <f>S404*H404</f>
        <v>0</v>
      </c>
      <c r="AR404" s="22" t="s">
        <v>240</v>
      </c>
      <c r="AT404" s="22" t="s">
        <v>138</v>
      </c>
      <c r="AU404" s="22" t="s">
        <v>136</v>
      </c>
      <c r="AY404" s="22" t="s">
        <v>135</v>
      </c>
      <c r="BE404" s="223">
        <f>IF(N404="základní",J404,0)</f>
        <v>0</v>
      </c>
      <c r="BF404" s="223">
        <f>IF(N404="snížená",J404,0)</f>
        <v>0</v>
      </c>
      <c r="BG404" s="223">
        <f>IF(N404="zákl. přenesená",J404,0)</f>
        <v>0</v>
      </c>
      <c r="BH404" s="223">
        <f>IF(N404="sníž. přenesená",J404,0)</f>
        <v>0</v>
      </c>
      <c r="BI404" s="223">
        <f>IF(N404="nulová",J404,0)</f>
        <v>0</v>
      </c>
      <c r="BJ404" s="22" t="s">
        <v>136</v>
      </c>
      <c r="BK404" s="223">
        <f>ROUND(I404*H404,2)</f>
        <v>0</v>
      </c>
      <c r="BL404" s="22" t="s">
        <v>240</v>
      </c>
      <c r="BM404" s="22" t="s">
        <v>1032</v>
      </c>
    </row>
    <row r="405" s="1" customFormat="1">
      <c r="B405" s="44"/>
      <c r="C405" s="72"/>
      <c r="D405" s="224" t="s">
        <v>145</v>
      </c>
      <c r="E405" s="72"/>
      <c r="F405" s="225" t="s">
        <v>1033</v>
      </c>
      <c r="G405" s="72"/>
      <c r="H405" s="72"/>
      <c r="I405" s="183"/>
      <c r="J405" s="72"/>
      <c r="K405" s="72"/>
      <c r="L405" s="70"/>
      <c r="M405" s="226"/>
      <c r="N405" s="45"/>
      <c r="O405" s="45"/>
      <c r="P405" s="45"/>
      <c r="Q405" s="45"/>
      <c r="R405" s="45"/>
      <c r="S405" s="45"/>
      <c r="T405" s="93"/>
      <c r="AT405" s="22" t="s">
        <v>145</v>
      </c>
      <c r="AU405" s="22" t="s">
        <v>136</v>
      </c>
    </row>
    <row r="406" s="1" customFormat="1" ht="38.25" customHeight="1">
      <c r="B406" s="44"/>
      <c r="C406" s="212" t="s">
        <v>1034</v>
      </c>
      <c r="D406" s="212" t="s">
        <v>138</v>
      </c>
      <c r="E406" s="213" t="s">
        <v>1035</v>
      </c>
      <c r="F406" s="214" t="s">
        <v>1036</v>
      </c>
      <c r="G406" s="215" t="s">
        <v>156</v>
      </c>
      <c r="H406" s="216">
        <v>1</v>
      </c>
      <c r="I406" s="217"/>
      <c r="J406" s="218">
        <f>ROUND(I406*H406,2)</f>
        <v>0</v>
      </c>
      <c r="K406" s="214" t="s">
        <v>181</v>
      </c>
      <c r="L406" s="70"/>
      <c r="M406" s="219" t="s">
        <v>21</v>
      </c>
      <c r="N406" s="220" t="s">
        <v>43</v>
      </c>
      <c r="O406" s="45"/>
      <c r="P406" s="221">
        <f>O406*H406</f>
        <v>0</v>
      </c>
      <c r="Q406" s="221">
        <v>0.00022000000000000001</v>
      </c>
      <c r="R406" s="221">
        <f>Q406*H406</f>
        <v>0.00022000000000000001</v>
      </c>
      <c r="S406" s="221">
        <v>0</v>
      </c>
      <c r="T406" s="222">
        <f>S406*H406</f>
        <v>0</v>
      </c>
      <c r="AR406" s="22" t="s">
        <v>240</v>
      </c>
      <c r="AT406" s="22" t="s">
        <v>138</v>
      </c>
      <c r="AU406" s="22" t="s">
        <v>136</v>
      </c>
      <c r="AY406" s="22" t="s">
        <v>135</v>
      </c>
      <c r="BE406" s="223">
        <f>IF(N406="základní",J406,0)</f>
        <v>0</v>
      </c>
      <c r="BF406" s="223">
        <f>IF(N406="snížená",J406,0)</f>
        <v>0</v>
      </c>
      <c r="BG406" s="223">
        <f>IF(N406="zákl. přenesená",J406,0)</f>
        <v>0</v>
      </c>
      <c r="BH406" s="223">
        <f>IF(N406="sníž. přenesená",J406,0)</f>
        <v>0</v>
      </c>
      <c r="BI406" s="223">
        <f>IF(N406="nulová",J406,0)</f>
        <v>0</v>
      </c>
      <c r="BJ406" s="22" t="s">
        <v>136</v>
      </c>
      <c r="BK406" s="223">
        <f>ROUND(I406*H406,2)</f>
        <v>0</v>
      </c>
      <c r="BL406" s="22" t="s">
        <v>240</v>
      </c>
      <c r="BM406" s="22" t="s">
        <v>1037</v>
      </c>
    </row>
    <row r="407" s="1" customFormat="1" ht="16.5" customHeight="1">
      <c r="B407" s="44"/>
      <c r="C407" s="227" t="s">
        <v>1038</v>
      </c>
      <c r="D407" s="227" t="s">
        <v>153</v>
      </c>
      <c r="E407" s="228" t="s">
        <v>1039</v>
      </c>
      <c r="F407" s="229" t="s">
        <v>1040</v>
      </c>
      <c r="G407" s="230" t="s">
        <v>156</v>
      </c>
      <c r="H407" s="231">
        <v>1</v>
      </c>
      <c r="I407" s="232"/>
      <c r="J407" s="233">
        <f>ROUND(I407*H407,2)</f>
        <v>0</v>
      </c>
      <c r="K407" s="229" t="s">
        <v>142</v>
      </c>
      <c r="L407" s="234"/>
      <c r="M407" s="235" t="s">
        <v>21</v>
      </c>
      <c r="N407" s="236" t="s">
        <v>43</v>
      </c>
      <c r="O407" s="45"/>
      <c r="P407" s="221">
        <f>O407*H407</f>
        <v>0</v>
      </c>
      <c r="Q407" s="221">
        <v>0.024709999999999999</v>
      </c>
      <c r="R407" s="221">
        <f>Q407*H407</f>
        <v>0.024709999999999999</v>
      </c>
      <c r="S407" s="221">
        <v>0</v>
      </c>
      <c r="T407" s="222">
        <f>S407*H407</f>
        <v>0</v>
      </c>
      <c r="AR407" s="22" t="s">
        <v>248</v>
      </c>
      <c r="AT407" s="22" t="s">
        <v>153</v>
      </c>
      <c r="AU407" s="22" t="s">
        <v>136</v>
      </c>
      <c r="AY407" s="22" t="s">
        <v>135</v>
      </c>
      <c r="BE407" s="223">
        <f>IF(N407="základní",J407,0)</f>
        <v>0</v>
      </c>
      <c r="BF407" s="223">
        <f>IF(N407="snížená",J407,0)</f>
        <v>0</v>
      </c>
      <c r="BG407" s="223">
        <f>IF(N407="zákl. přenesená",J407,0)</f>
        <v>0</v>
      </c>
      <c r="BH407" s="223">
        <f>IF(N407="sníž. přenesená",J407,0)</f>
        <v>0</v>
      </c>
      <c r="BI407" s="223">
        <f>IF(N407="nulová",J407,0)</f>
        <v>0</v>
      </c>
      <c r="BJ407" s="22" t="s">
        <v>136</v>
      </c>
      <c r="BK407" s="223">
        <f>ROUND(I407*H407,2)</f>
        <v>0</v>
      </c>
      <c r="BL407" s="22" t="s">
        <v>240</v>
      </c>
      <c r="BM407" s="22" t="s">
        <v>1041</v>
      </c>
    </row>
    <row r="408" s="1" customFormat="1" ht="38.25" customHeight="1">
      <c r="B408" s="44"/>
      <c r="C408" s="212" t="s">
        <v>1042</v>
      </c>
      <c r="D408" s="212" t="s">
        <v>138</v>
      </c>
      <c r="E408" s="213" t="s">
        <v>1043</v>
      </c>
      <c r="F408" s="214" t="s">
        <v>1044</v>
      </c>
      <c r="G408" s="215" t="s">
        <v>149</v>
      </c>
      <c r="H408" s="216">
        <v>29.5</v>
      </c>
      <c r="I408" s="217"/>
      <c r="J408" s="218">
        <f>ROUND(I408*H408,2)</f>
        <v>0</v>
      </c>
      <c r="K408" s="214" t="s">
        <v>181</v>
      </c>
      <c r="L408" s="70"/>
      <c r="M408" s="219" t="s">
        <v>21</v>
      </c>
      <c r="N408" s="220" t="s">
        <v>43</v>
      </c>
      <c r="O408" s="45"/>
      <c r="P408" s="221">
        <f>O408*H408</f>
        <v>0</v>
      </c>
      <c r="Q408" s="221">
        <v>0.036679999999999997</v>
      </c>
      <c r="R408" s="221">
        <f>Q408*H408</f>
        <v>1.08206</v>
      </c>
      <c r="S408" s="221">
        <v>0</v>
      </c>
      <c r="T408" s="222">
        <f>S408*H408</f>
        <v>0</v>
      </c>
      <c r="AR408" s="22" t="s">
        <v>240</v>
      </c>
      <c r="AT408" s="22" t="s">
        <v>138</v>
      </c>
      <c r="AU408" s="22" t="s">
        <v>136</v>
      </c>
      <c r="AY408" s="22" t="s">
        <v>135</v>
      </c>
      <c r="BE408" s="223">
        <f>IF(N408="základní",J408,0)</f>
        <v>0</v>
      </c>
      <c r="BF408" s="223">
        <f>IF(N408="snížená",J408,0)</f>
        <v>0</v>
      </c>
      <c r="BG408" s="223">
        <f>IF(N408="zákl. přenesená",J408,0)</f>
        <v>0</v>
      </c>
      <c r="BH408" s="223">
        <f>IF(N408="sníž. přenesená",J408,0)</f>
        <v>0</v>
      </c>
      <c r="BI408" s="223">
        <f>IF(N408="nulová",J408,0)</f>
        <v>0</v>
      </c>
      <c r="BJ408" s="22" t="s">
        <v>136</v>
      </c>
      <c r="BK408" s="223">
        <f>ROUND(I408*H408,2)</f>
        <v>0</v>
      </c>
      <c r="BL408" s="22" t="s">
        <v>240</v>
      </c>
      <c r="BM408" s="22" t="s">
        <v>1045</v>
      </c>
    </row>
    <row r="409" s="1" customFormat="1">
      <c r="B409" s="44"/>
      <c r="C409" s="72"/>
      <c r="D409" s="224" t="s">
        <v>145</v>
      </c>
      <c r="E409" s="72"/>
      <c r="F409" s="225" t="s">
        <v>1046</v>
      </c>
      <c r="G409" s="72"/>
      <c r="H409" s="72"/>
      <c r="I409" s="183"/>
      <c r="J409" s="72"/>
      <c r="K409" s="72"/>
      <c r="L409" s="70"/>
      <c r="M409" s="226"/>
      <c r="N409" s="45"/>
      <c r="O409" s="45"/>
      <c r="P409" s="45"/>
      <c r="Q409" s="45"/>
      <c r="R409" s="45"/>
      <c r="S409" s="45"/>
      <c r="T409" s="93"/>
      <c r="AT409" s="22" t="s">
        <v>145</v>
      </c>
      <c r="AU409" s="22" t="s">
        <v>136</v>
      </c>
    </row>
    <row r="410" s="1" customFormat="1" ht="51" customHeight="1">
      <c r="B410" s="44"/>
      <c r="C410" s="212" t="s">
        <v>1047</v>
      </c>
      <c r="D410" s="212" t="s">
        <v>138</v>
      </c>
      <c r="E410" s="213" t="s">
        <v>1048</v>
      </c>
      <c r="F410" s="214" t="s">
        <v>1049</v>
      </c>
      <c r="G410" s="215" t="s">
        <v>162</v>
      </c>
      <c r="H410" s="216">
        <v>2.294</v>
      </c>
      <c r="I410" s="217"/>
      <c r="J410" s="218">
        <f>ROUND(I410*H410,2)</f>
        <v>0</v>
      </c>
      <c r="K410" s="214" t="s">
        <v>181</v>
      </c>
      <c r="L410" s="70"/>
      <c r="M410" s="219" t="s">
        <v>21</v>
      </c>
      <c r="N410" s="220" t="s">
        <v>43</v>
      </c>
      <c r="O410" s="45"/>
      <c r="P410" s="221">
        <f>O410*H410</f>
        <v>0</v>
      </c>
      <c r="Q410" s="221">
        <v>0</v>
      </c>
      <c r="R410" s="221">
        <f>Q410*H410</f>
        <v>0</v>
      </c>
      <c r="S410" s="221">
        <v>0</v>
      </c>
      <c r="T410" s="222">
        <f>S410*H410</f>
        <v>0</v>
      </c>
      <c r="AR410" s="22" t="s">
        <v>240</v>
      </c>
      <c r="AT410" s="22" t="s">
        <v>138</v>
      </c>
      <c r="AU410" s="22" t="s">
        <v>136</v>
      </c>
      <c r="AY410" s="22" t="s">
        <v>135</v>
      </c>
      <c r="BE410" s="223">
        <f>IF(N410="základní",J410,0)</f>
        <v>0</v>
      </c>
      <c r="BF410" s="223">
        <f>IF(N410="snížená",J410,0)</f>
        <v>0</v>
      </c>
      <c r="BG410" s="223">
        <f>IF(N410="zákl. přenesená",J410,0)</f>
        <v>0</v>
      </c>
      <c r="BH410" s="223">
        <f>IF(N410="sníž. přenesená",J410,0)</f>
        <v>0</v>
      </c>
      <c r="BI410" s="223">
        <f>IF(N410="nulová",J410,0)</f>
        <v>0</v>
      </c>
      <c r="BJ410" s="22" t="s">
        <v>136</v>
      </c>
      <c r="BK410" s="223">
        <f>ROUND(I410*H410,2)</f>
        <v>0</v>
      </c>
      <c r="BL410" s="22" t="s">
        <v>240</v>
      </c>
      <c r="BM410" s="22" t="s">
        <v>1050</v>
      </c>
    </row>
    <row r="411" s="1" customFormat="1">
      <c r="B411" s="44"/>
      <c r="C411" s="72"/>
      <c r="D411" s="224" t="s">
        <v>145</v>
      </c>
      <c r="E411" s="72"/>
      <c r="F411" s="225" t="s">
        <v>1051</v>
      </c>
      <c r="G411" s="72"/>
      <c r="H411" s="72"/>
      <c r="I411" s="183"/>
      <c r="J411" s="72"/>
      <c r="K411" s="72"/>
      <c r="L411" s="70"/>
      <c r="M411" s="226"/>
      <c r="N411" s="45"/>
      <c r="O411" s="45"/>
      <c r="P411" s="45"/>
      <c r="Q411" s="45"/>
      <c r="R411" s="45"/>
      <c r="S411" s="45"/>
      <c r="T411" s="93"/>
      <c r="AT411" s="22" t="s">
        <v>145</v>
      </c>
      <c r="AU411" s="22" t="s">
        <v>136</v>
      </c>
    </row>
    <row r="412" s="10" customFormat="1" ht="29.88" customHeight="1">
      <c r="B412" s="196"/>
      <c r="C412" s="197"/>
      <c r="D412" s="198" t="s">
        <v>70</v>
      </c>
      <c r="E412" s="210" t="s">
        <v>1052</v>
      </c>
      <c r="F412" s="210" t="s">
        <v>1053</v>
      </c>
      <c r="G412" s="197"/>
      <c r="H412" s="197"/>
      <c r="I412" s="200"/>
      <c r="J412" s="211">
        <f>BK412</f>
        <v>0</v>
      </c>
      <c r="K412" s="197"/>
      <c r="L412" s="202"/>
      <c r="M412" s="203"/>
      <c r="N412" s="204"/>
      <c r="O412" s="204"/>
      <c r="P412" s="205">
        <f>SUM(P413:P414)</f>
        <v>0</v>
      </c>
      <c r="Q412" s="204"/>
      <c r="R412" s="205">
        <f>SUM(R413:R414)</f>
        <v>0.027</v>
      </c>
      <c r="S412" s="204"/>
      <c r="T412" s="206">
        <f>SUM(T413:T414)</f>
        <v>0</v>
      </c>
      <c r="AR412" s="207" t="s">
        <v>136</v>
      </c>
      <c r="AT412" s="208" t="s">
        <v>70</v>
      </c>
      <c r="AU412" s="208" t="s">
        <v>76</v>
      </c>
      <c r="AY412" s="207" t="s">
        <v>135</v>
      </c>
      <c r="BK412" s="209">
        <f>SUM(BK413:BK414)</f>
        <v>0</v>
      </c>
    </row>
    <row r="413" s="1" customFormat="1" ht="25.5" customHeight="1">
      <c r="B413" s="44"/>
      <c r="C413" s="212" t="s">
        <v>1054</v>
      </c>
      <c r="D413" s="212" t="s">
        <v>138</v>
      </c>
      <c r="E413" s="213" t="s">
        <v>1055</v>
      </c>
      <c r="F413" s="214" t="s">
        <v>1056</v>
      </c>
      <c r="G413" s="215" t="s">
        <v>156</v>
      </c>
      <c r="H413" s="216">
        <v>1</v>
      </c>
      <c r="I413" s="217"/>
      <c r="J413" s="218">
        <f>ROUND(I413*H413,2)</f>
        <v>0</v>
      </c>
      <c r="K413" s="214" t="s">
        <v>181</v>
      </c>
      <c r="L413" s="70"/>
      <c r="M413" s="219" t="s">
        <v>21</v>
      </c>
      <c r="N413" s="220" t="s">
        <v>43</v>
      </c>
      <c r="O413" s="45"/>
      <c r="P413" s="221">
        <f>O413*H413</f>
        <v>0</v>
      </c>
      <c r="Q413" s="221">
        <v>0</v>
      </c>
      <c r="R413" s="221">
        <f>Q413*H413</f>
        <v>0</v>
      </c>
      <c r="S413" s="221">
        <v>0</v>
      </c>
      <c r="T413" s="222">
        <f>S413*H413</f>
        <v>0</v>
      </c>
      <c r="AR413" s="22" t="s">
        <v>240</v>
      </c>
      <c r="AT413" s="22" t="s">
        <v>138</v>
      </c>
      <c r="AU413" s="22" t="s">
        <v>136</v>
      </c>
      <c r="AY413" s="22" t="s">
        <v>135</v>
      </c>
      <c r="BE413" s="223">
        <f>IF(N413="základní",J413,0)</f>
        <v>0</v>
      </c>
      <c r="BF413" s="223">
        <f>IF(N413="snížená",J413,0)</f>
        <v>0</v>
      </c>
      <c r="BG413" s="223">
        <f>IF(N413="zákl. přenesená",J413,0)</f>
        <v>0</v>
      </c>
      <c r="BH413" s="223">
        <f>IF(N413="sníž. přenesená",J413,0)</f>
        <v>0</v>
      </c>
      <c r="BI413" s="223">
        <f>IF(N413="nulová",J413,0)</f>
        <v>0</v>
      </c>
      <c r="BJ413" s="22" t="s">
        <v>136</v>
      </c>
      <c r="BK413" s="223">
        <f>ROUND(I413*H413,2)</f>
        <v>0</v>
      </c>
      <c r="BL413" s="22" t="s">
        <v>240</v>
      </c>
      <c r="BM413" s="22" t="s">
        <v>1057</v>
      </c>
    </row>
    <row r="414" s="1" customFormat="1" ht="25.5" customHeight="1">
      <c r="B414" s="44"/>
      <c r="C414" s="227" t="s">
        <v>1058</v>
      </c>
      <c r="D414" s="227" t="s">
        <v>153</v>
      </c>
      <c r="E414" s="228" t="s">
        <v>1059</v>
      </c>
      <c r="F414" s="229" t="s">
        <v>1060</v>
      </c>
      <c r="G414" s="230" t="s">
        <v>156</v>
      </c>
      <c r="H414" s="231">
        <v>1</v>
      </c>
      <c r="I414" s="232"/>
      <c r="J414" s="233">
        <f>ROUND(I414*H414,2)</f>
        <v>0</v>
      </c>
      <c r="K414" s="229" t="s">
        <v>142</v>
      </c>
      <c r="L414" s="234"/>
      <c r="M414" s="235" t="s">
        <v>21</v>
      </c>
      <c r="N414" s="236" t="s">
        <v>43</v>
      </c>
      <c r="O414" s="45"/>
      <c r="P414" s="221">
        <f>O414*H414</f>
        <v>0</v>
      </c>
      <c r="Q414" s="221">
        <v>0.027</v>
      </c>
      <c r="R414" s="221">
        <f>Q414*H414</f>
        <v>0.027</v>
      </c>
      <c r="S414" s="221">
        <v>0</v>
      </c>
      <c r="T414" s="222">
        <f>S414*H414</f>
        <v>0</v>
      </c>
      <c r="AR414" s="22" t="s">
        <v>248</v>
      </c>
      <c r="AT414" s="22" t="s">
        <v>153</v>
      </c>
      <c r="AU414" s="22" t="s">
        <v>136</v>
      </c>
      <c r="AY414" s="22" t="s">
        <v>135</v>
      </c>
      <c r="BE414" s="223">
        <f>IF(N414="základní",J414,0)</f>
        <v>0</v>
      </c>
      <c r="BF414" s="223">
        <f>IF(N414="snížená",J414,0)</f>
        <v>0</v>
      </c>
      <c r="BG414" s="223">
        <f>IF(N414="zákl. přenesená",J414,0)</f>
        <v>0</v>
      </c>
      <c r="BH414" s="223">
        <f>IF(N414="sníž. přenesená",J414,0)</f>
        <v>0</v>
      </c>
      <c r="BI414" s="223">
        <f>IF(N414="nulová",J414,0)</f>
        <v>0</v>
      </c>
      <c r="BJ414" s="22" t="s">
        <v>136</v>
      </c>
      <c r="BK414" s="223">
        <f>ROUND(I414*H414,2)</f>
        <v>0</v>
      </c>
      <c r="BL414" s="22" t="s">
        <v>240</v>
      </c>
      <c r="BM414" s="22" t="s">
        <v>1061</v>
      </c>
    </row>
    <row r="415" s="10" customFormat="1" ht="29.88" customHeight="1">
      <c r="B415" s="196"/>
      <c r="C415" s="197"/>
      <c r="D415" s="198" t="s">
        <v>70</v>
      </c>
      <c r="E415" s="210" t="s">
        <v>1062</v>
      </c>
      <c r="F415" s="210" t="s">
        <v>1063</v>
      </c>
      <c r="G415" s="197"/>
      <c r="H415" s="197"/>
      <c r="I415" s="200"/>
      <c r="J415" s="211">
        <f>BK415</f>
        <v>0</v>
      </c>
      <c r="K415" s="197"/>
      <c r="L415" s="202"/>
      <c r="M415" s="203"/>
      <c r="N415" s="204"/>
      <c r="O415" s="204"/>
      <c r="P415" s="205">
        <f>SUM(P416:P418)</f>
        <v>0</v>
      </c>
      <c r="Q415" s="204"/>
      <c r="R415" s="205">
        <f>SUM(R416:R418)</f>
        <v>0.053500000000000006</v>
      </c>
      <c r="S415" s="204"/>
      <c r="T415" s="206">
        <f>SUM(T416:T418)</f>
        <v>0</v>
      </c>
      <c r="AR415" s="207" t="s">
        <v>136</v>
      </c>
      <c r="AT415" s="208" t="s">
        <v>70</v>
      </c>
      <c r="AU415" s="208" t="s">
        <v>76</v>
      </c>
      <c r="AY415" s="207" t="s">
        <v>135</v>
      </c>
      <c r="BK415" s="209">
        <f>SUM(BK416:BK418)</f>
        <v>0</v>
      </c>
    </row>
    <row r="416" s="1" customFormat="1" ht="25.5" customHeight="1">
      <c r="B416" s="44"/>
      <c r="C416" s="212" t="s">
        <v>1064</v>
      </c>
      <c r="D416" s="212" t="s">
        <v>138</v>
      </c>
      <c r="E416" s="213" t="s">
        <v>1065</v>
      </c>
      <c r="F416" s="214" t="s">
        <v>1066</v>
      </c>
      <c r="G416" s="215" t="s">
        <v>1067</v>
      </c>
      <c r="H416" s="216">
        <v>50</v>
      </c>
      <c r="I416" s="217"/>
      <c r="J416" s="218">
        <f>ROUND(I416*H416,2)</f>
        <v>0</v>
      </c>
      <c r="K416" s="214" t="s">
        <v>142</v>
      </c>
      <c r="L416" s="70"/>
      <c r="M416" s="219" t="s">
        <v>21</v>
      </c>
      <c r="N416" s="220" t="s">
        <v>43</v>
      </c>
      <c r="O416" s="45"/>
      <c r="P416" s="221">
        <f>O416*H416</f>
        <v>0</v>
      </c>
      <c r="Q416" s="221">
        <v>6.9999999999999994E-05</v>
      </c>
      <c r="R416" s="221">
        <f>Q416*H416</f>
        <v>0.0034999999999999996</v>
      </c>
      <c r="S416" s="221">
        <v>0</v>
      </c>
      <c r="T416" s="222">
        <f>S416*H416</f>
        <v>0</v>
      </c>
      <c r="AR416" s="22" t="s">
        <v>240</v>
      </c>
      <c r="AT416" s="22" t="s">
        <v>138</v>
      </c>
      <c r="AU416" s="22" t="s">
        <v>136</v>
      </c>
      <c r="AY416" s="22" t="s">
        <v>135</v>
      </c>
      <c r="BE416" s="223">
        <f>IF(N416="základní",J416,0)</f>
        <v>0</v>
      </c>
      <c r="BF416" s="223">
        <f>IF(N416="snížená",J416,0)</f>
        <v>0</v>
      </c>
      <c r="BG416" s="223">
        <f>IF(N416="zákl. přenesená",J416,0)</f>
        <v>0</v>
      </c>
      <c r="BH416" s="223">
        <f>IF(N416="sníž. přenesená",J416,0)</f>
        <v>0</v>
      </c>
      <c r="BI416" s="223">
        <f>IF(N416="nulová",J416,0)</f>
        <v>0</v>
      </c>
      <c r="BJ416" s="22" t="s">
        <v>136</v>
      </c>
      <c r="BK416" s="223">
        <f>ROUND(I416*H416,2)</f>
        <v>0</v>
      </c>
      <c r="BL416" s="22" t="s">
        <v>240</v>
      </c>
      <c r="BM416" s="22" t="s">
        <v>1068</v>
      </c>
    </row>
    <row r="417" s="1" customFormat="1">
      <c r="B417" s="44"/>
      <c r="C417" s="72"/>
      <c r="D417" s="224" t="s">
        <v>145</v>
      </c>
      <c r="E417" s="72"/>
      <c r="F417" s="225" t="s">
        <v>1069</v>
      </c>
      <c r="G417" s="72"/>
      <c r="H417" s="72"/>
      <c r="I417" s="183"/>
      <c r="J417" s="72"/>
      <c r="K417" s="72"/>
      <c r="L417" s="70"/>
      <c r="M417" s="226"/>
      <c r="N417" s="45"/>
      <c r="O417" s="45"/>
      <c r="P417" s="45"/>
      <c r="Q417" s="45"/>
      <c r="R417" s="45"/>
      <c r="S417" s="45"/>
      <c r="T417" s="93"/>
      <c r="AT417" s="22" t="s">
        <v>145</v>
      </c>
      <c r="AU417" s="22" t="s">
        <v>136</v>
      </c>
    </row>
    <row r="418" s="1" customFormat="1" ht="16.5" customHeight="1">
      <c r="B418" s="44"/>
      <c r="C418" s="227" t="s">
        <v>1070</v>
      </c>
      <c r="D418" s="227" t="s">
        <v>153</v>
      </c>
      <c r="E418" s="228" t="s">
        <v>1071</v>
      </c>
      <c r="F418" s="229" t="s">
        <v>1072</v>
      </c>
      <c r="G418" s="230" t="s">
        <v>162</v>
      </c>
      <c r="H418" s="231">
        <v>0.050000000000000003</v>
      </c>
      <c r="I418" s="232"/>
      <c r="J418" s="233">
        <f>ROUND(I418*H418,2)</f>
        <v>0</v>
      </c>
      <c r="K418" s="229" t="s">
        <v>142</v>
      </c>
      <c r="L418" s="234"/>
      <c r="M418" s="235" t="s">
        <v>21</v>
      </c>
      <c r="N418" s="236" t="s">
        <v>43</v>
      </c>
      <c r="O418" s="45"/>
      <c r="P418" s="221">
        <f>O418*H418</f>
        <v>0</v>
      </c>
      <c r="Q418" s="221">
        <v>1</v>
      </c>
      <c r="R418" s="221">
        <f>Q418*H418</f>
        <v>0.050000000000000003</v>
      </c>
      <c r="S418" s="221">
        <v>0</v>
      </c>
      <c r="T418" s="222">
        <f>S418*H418</f>
        <v>0</v>
      </c>
      <c r="AR418" s="22" t="s">
        <v>248</v>
      </c>
      <c r="AT418" s="22" t="s">
        <v>153</v>
      </c>
      <c r="AU418" s="22" t="s">
        <v>136</v>
      </c>
      <c r="AY418" s="22" t="s">
        <v>135</v>
      </c>
      <c r="BE418" s="223">
        <f>IF(N418="základní",J418,0)</f>
        <v>0</v>
      </c>
      <c r="BF418" s="223">
        <f>IF(N418="snížená",J418,0)</f>
        <v>0</v>
      </c>
      <c r="BG418" s="223">
        <f>IF(N418="zákl. přenesená",J418,0)</f>
        <v>0</v>
      </c>
      <c r="BH418" s="223">
        <f>IF(N418="sníž. přenesená",J418,0)</f>
        <v>0</v>
      </c>
      <c r="BI418" s="223">
        <f>IF(N418="nulová",J418,0)</f>
        <v>0</v>
      </c>
      <c r="BJ418" s="22" t="s">
        <v>136</v>
      </c>
      <c r="BK418" s="223">
        <f>ROUND(I418*H418,2)</f>
        <v>0</v>
      </c>
      <c r="BL418" s="22" t="s">
        <v>240</v>
      </c>
      <c r="BM418" s="22" t="s">
        <v>1073</v>
      </c>
    </row>
    <row r="419" s="10" customFormat="1" ht="29.88" customHeight="1">
      <c r="B419" s="196"/>
      <c r="C419" s="197"/>
      <c r="D419" s="198" t="s">
        <v>70</v>
      </c>
      <c r="E419" s="210" t="s">
        <v>1074</v>
      </c>
      <c r="F419" s="210" t="s">
        <v>1075</v>
      </c>
      <c r="G419" s="197"/>
      <c r="H419" s="197"/>
      <c r="I419" s="200"/>
      <c r="J419" s="211">
        <f>BK419</f>
        <v>0</v>
      </c>
      <c r="K419" s="197"/>
      <c r="L419" s="202"/>
      <c r="M419" s="203"/>
      <c r="N419" s="204"/>
      <c r="O419" s="204"/>
      <c r="P419" s="205">
        <f>SUM(P420:P434)</f>
        <v>0</v>
      </c>
      <c r="Q419" s="204"/>
      <c r="R419" s="205">
        <f>SUM(R420:R434)</f>
        <v>1.3636566599999997</v>
      </c>
      <c r="S419" s="204"/>
      <c r="T419" s="206">
        <f>SUM(T420:T434)</f>
        <v>1.9461779999999997</v>
      </c>
      <c r="AR419" s="207" t="s">
        <v>136</v>
      </c>
      <c r="AT419" s="208" t="s">
        <v>70</v>
      </c>
      <c r="AU419" s="208" t="s">
        <v>76</v>
      </c>
      <c r="AY419" s="207" t="s">
        <v>135</v>
      </c>
      <c r="BK419" s="209">
        <f>SUM(BK420:BK434)</f>
        <v>0</v>
      </c>
    </row>
    <row r="420" s="1" customFormat="1" ht="16.5" customHeight="1">
      <c r="B420" s="44"/>
      <c r="C420" s="212" t="s">
        <v>1076</v>
      </c>
      <c r="D420" s="212" t="s">
        <v>138</v>
      </c>
      <c r="E420" s="213" t="s">
        <v>1077</v>
      </c>
      <c r="F420" s="214" t="s">
        <v>1078</v>
      </c>
      <c r="G420" s="215" t="s">
        <v>149</v>
      </c>
      <c r="H420" s="216">
        <v>23.399999999999999</v>
      </c>
      <c r="I420" s="217"/>
      <c r="J420" s="218">
        <f>ROUND(I420*H420,2)</f>
        <v>0</v>
      </c>
      <c r="K420" s="214" t="s">
        <v>181</v>
      </c>
      <c r="L420" s="70"/>
      <c r="M420" s="219" t="s">
        <v>21</v>
      </c>
      <c r="N420" s="220" t="s">
        <v>43</v>
      </c>
      <c r="O420" s="45"/>
      <c r="P420" s="221">
        <f>O420*H420</f>
        <v>0</v>
      </c>
      <c r="Q420" s="221">
        <v>0</v>
      </c>
      <c r="R420" s="221">
        <f>Q420*H420</f>
        <v>0</v>
      </c>
      <c r="S420" s="221">
        <v>0.083169999999999994</v>
      </c>
      <c r="T420" s="222">
        <f>S420*H420</f>
        <v>1.9461779999999997</v>
      </c>
      <c r="AR420" s="22" t="s">
        <v>240</v>
      </c>
      <c r="AT420" s="22" t="s">
        <v>138</v>
      </c>
      <c r="AU420" s="22" t="s">
        <v>136</v>
      </c>
      <c r="AY420" s="22" t="s">
        <v>135</v>
      </c>
      <c r="BE420" s="223">
        <f>IF(N420="základní",J420,0)</f>
        <v>0</v>
      </c>
      <c r="BF420" s="223">
        <f>IF(N420="snížená",J420,0)</f>
        <v>0</v>
      </c>
      <c r="BG420" s="223">
        <f>IF(N420="zákl. přenesená",J420,0)</f>
        <v>0</v>
      </c>
      <c r="BH420" s="223">
        <f>IF(N420="sníž. přenesená",J420,0)</f>
        <v>0</v>
      </c>
      <c r="BI420" s="223">
        <f>IF(N420="nulová",J420,0)</f>
        <v>0</v>
      </c>
      <c r="BJ420" s="22" t="s">
        <v>136</v>
      </c>
      <c r="BK420" s="223">
        <f>ROUND(I420*H420,2)</f>
        <v>0</v>
      </c>
      <c r="BL420" s="22" t="s">
        <v>240</v>
      </c>
      <c r="BM420" s="22" t="s">
        <v>1079</v>
      </c>
    </row>
    <row r="421" s="11" customFormat="1">
      <c r="B421" s="237"/>
      <c r="C421" s="238"/>
      <c r="D421" s="224" t="s">
        <v>219</v>
      </c>
      <c r="E421" s="247" t="s">
        <v>21</v>
      </c>
      <c r="F421" s="239" t="s">
        <v>1080</v>
      </c>
      <c r="G421" s="238"/>
      <c r="H421" s="240">
        <v>23.399999999999999</v>
      </c>
      <c r="I421" s="241"/>
      <c r="J421" s="238"/>
      <c r="K421" s="238"/>
      <c r="L421" s="242"/>
      <c r="M421" s="243"/>
      <c r="N421" s="244"/>
      <c r="O421" s="244"/>
      <c r="P421" s="244"/>
      <c r="Q421" s="244"/>
      <c r="R421" s="244"/>
      <c r="S421" s="244"/>
      <c r="T421" s="245"/>
      <c r="AT421" s="246" t="s">
        <v>219</v>
      </c>
      <c r="AU421" s="246" t="s">
        <v>136</v>
      </c>
      <c r="AV421" s="11" t="s">
        <v>136</v>
      </c>
      <c r="AW421" s="11" t="s">
        <v>34</v>
      </c>
      <c r="AX421" s="11" t="s">
        <v>71</v>
      </c>
      <c r="AY421" s="246" t="s">
        <v>135</v>
      </c>
    </row>
    <row r="422" s="12" customFormat="1">
      <c r="B422" s="248"/>
      <c r="C422" s="249"/>
      <c r="D422" s="224" t="s">
        <v>219</v>
      </c>
      <c r="E422" s="250" t="s">
        <v>21</v>
      </c>
      <c r="F422" s="251" t="s">
        <v>257</v>
      </c>
      <c r="G422" s="249"/>
      <c r="H422" s="252">
        <v>23.399999999999999</v>
      </c>
      <c r="I422" s="253"/>
      <c r="J422" s="249"/>
      <c r="K422" s="249"/>
      <c r="L422" s="254"/>
      <c r="M422" s="255"/>
      <c r="N422" s="256"/>
      <c r="O422" s="256"/>
      <c r="P422" s="256"/>
      <c r="Q422" s="256"/>
      <c r="R422" s="256"/>
      <c r="S422" s="256"/>
      <c r="T422" s="257"/>
      <c r="AT422" s="258" t="s">
        <v>219</v>
      </c>
      <c r="AU422" s="258" t="s">
        <v>136</v>
      </c>
      <c r="AV422" s="12" t="s">
        <v>143</v>
      </c>
      <c r="AW422" s="12" t="s">
        <v>34</v>
      </c>
      <c r="AX422" s="12" t="s">
        <v>76</v>
      </c>
      <c r="AY422" s="258" t="s">
        <v>135</v>
      </c>
    </row>
    <row r="423" s="1" customFormat="1" ht="25.5" customHeight="1">
      <c r="B423" s="44"/>
      <c r="C423" s="212" t="s">
        <v>1081</v>
      </c>
      <c r="D423" s="212" t="s">
        <v>138</v>
      </c>
      <c r="E423" s="213" t="s">
        <v>1082</v>
      </c>
      <c r="F423" s="214" t="s">
        <v>1083</v>
      </c>
      <c r="G423" s="215" t="s">
        <v>149</v>
      </c>
      <c r="H423" s="216">
        <v>42.218000000000004</v>
      </c>
      <c r="I423" s="217"/>
      <c r="J423" s="218">
        <f>ROUND(I423*H423,2)</f>
        <v>0</v>
      </c>
      <c r="K423" s="214" t="s">
        <v>181</v>
      </c>
      <c r="L423" s="70"/>
      <c r="M423" s="219" t="s">
        <v>21</v>
      </c>
      <c r="N423" s="220" t="s">
        <v>43</v>
      </c>
      <c r="O423" s="45"/>
      <c r="P423" s="221">
        <f>O423*H423</f>
        <v>0</v>
      </c>
      <c r="Q423" s="221">
        <v>0.0042199999999999998</v>
      </c>
      <c r="R423" s="221">
        <f>Q423*H423</f>
        <v>0.17815996000000001</v>
      </c>
      <c r="S423" s="221">
        <v>0</v>
      </c>
      <c r="T423" s="222">
        <f>S423*H423</f>
        <v>0</v>
      </c>
      <c r="AR423" s="22" t="s">
        <v>240</v>
      </c>
      <c r="AT423" s="22" t="s">
        <v>138</v>
      </c>
      <c r="AU423" s="22" t="s">
        <v>136</v>
      </c>
      <c r="AY423" s="22" t="s">
        <v>135</v>
      </c>
      <c r="BE423" s="223">
        <f>IF(N423="základní",J423,0)</f>
        <v>0</v>
      </c>
      <c r="BF423" s="223">
        <f>IF(N423="snížená",J423,0)</f>
        <v>0</v>
      </c>
      <c r="BG423" s="223">
        <f>IF(N423="zákl. přenesená",J423,0)</f>
        <v>0</v>
      </c>
      <c r="BH423" s="223">
        <f>IF(N423="sníž. přenesená",J423,0)</f>
        <v>0</v>
      </c>
      <c r="BI423" s="223">
        <f>IF(N423="nulová",J423,0)</f>
        <v>0</v>
      </c>
      <c r="BJ423" s="22" t="s">
        <v>136</v>
      </c>
      <c r="BK423" s="223">
        <f>ROUND(I423*H423,2)</f>
        <v>0</v>
      </c>
      <c r="BL423" s="22" t="s">
        <v>240</v>
      </c>
      <c r="BM423" s="22" t="s">
        <v>1084</v>
      </c>
    </row>
    <row r="424" s="11" customFormat="1">
      <c r="B424" s="237"/>
      <c r="C424" s="238"/>
      <c r="D424" s="224" t="s">
        <v>219</v>
      </c>
      <c r="E424" s="247" t="s">
        <v>21</v>
      </c>
      <c r="F424" s="239" t="s">
        <v>1080</v>
      </c>
      <c r="G424" s="238"/>
      <c r="H424" s="240">
        <v>23.399999999999999</v>
      </c>
      <c r="I424" s="241"/>
      <c r="J424" s="238"/>
      <c r="K424" s="238"/>
      <c r="L424" s="242"/>
      <c r="M424" s="243"/>
      <c r="N424" s="244"/>
      <c r="O424" s="244"/>
      <c r="P424" s="244"/>
      <c r="Q424" s="244"/>
      <c r="R424" s="244"/>
      <c r="S424" s="244"/>
      <c r="T424" s="245"/>
      <c r="AT424" s="246" t="s">
        <v>219</v>
      </c>
      <c r="AU424" s="246" t="s">
        <v>136</v>
      </c>
      <c r="AV424" s="11" t="s">
        <v>136</v>
      </c>
      <c r="AW424" s="11" t="s">
        <v>34</v>
      </c>
      <c r="AX424" s="11" t="s">
        <v>71</v>
      </c>
      <c r="AY424" s="246" t="s">
        <v>135</v>
      </c>
    </row>
    <row r="425" s="11" customFormat="1">
      <c r="B425" s="237"/>
      <c r="C425" s="238"/>
      <c r="D425" s="224" t="s">
        <v>219</v>
      </c>
      <c r="E425" s="247" t="s">
        <v>21</v>
      </c>
      <c r="F425" s="239" t="s">
        <v>1085</v>
      </c>
      <c r="G425" s="238"/>
      <c r="H425" s="240">
        <v>11</v>
      </c>
      <c r="I425" s="241"/>
      <c r="J425" s="238"/>
      <c r="K425" s="238"/>
      <c r="L425" s="242"/>
      <c r="M425" s="243"/>
      <c r="N425" s="244"/>
      <c r="O425" s="244"/>
      <c r="P425" s="244"/>
      <c r="Q425" s="244"/>
      <c r="R425" s="244"/>
      <c r="S425" s="244"/>
      <c r="T425" s="245"/>
      <c r="AT425" s="246" t="s">
        <v>219</v>
      </c>
      <c r="AU425" s="246" t="s">
        <v>136</v>
      </c>
      <c r="AV425" s="11" t="s">
        <v>136</v>
      </c>
      <c r="AW425" s="11" t="s">
        <v>34</v>
      </c>
      <c r="AX425" s="11" t="s">
        <v>71</v>
      </c>
      <c r="AY425" s="246" t="s">
        <v>135</v>
      </c>
    </row>
    <row r="426" s="11" customFormat="1">
      <c r="B426" s="237"/>
      <c r="C426" s="238"/>
      <c r="D426" s="224" t="s">
        <v>219</v>
      </c>
      <c r="E426" s="247" t="s">
        <v>21</v>
      </c>
      <c r="F426" s="239" t="s">
        <v>1086</v>
      </c>
      <c r="G426" s="238"/>
      <c r="H426" s="240">
        <v>7.8179999999999996</v>
      </c>
      <c r="I426" s="241"/>
      <c r="J426" s="238"/>
      <c r="K426" s="238"/>
      <c r="L426" s="242"/>
      <c r="M426" s="243"/>
      <c r="N426" s="244"/>
      <c r="O426" s="244"/>
      <c r="P426" s="244"/>
      <c r="Q426" s="244"/>
      <c r="R426" s="244"/>
      <c r="S426" s="244"/>
      <c r="T426" s="245"/>
      <c r="AT426" s="246" t="s">
        <v>219</v>
      </c>
      <c r="AU426" s="246" t="s">
        <v>136</v>
      </c>
      <c r="AV426" s="11" t="s">
        <v>136</v>
      </c>
      <c r="AW426" s="11" t="s">
        <v>34</v>
      </c>
      <c r="AX426" s="11" t="s">
        <v>71</v>
      </c>
      <c r="AY426" s="246" t="s">
        <v>135</v>
      </c>
    </row>
    <row r="427" s="12" customFormat="1">
      <c r="B427" s="248"/>
      <c r="C427" s="249"/>
      <c r="D427" s="224" t="s">
        <v>219</v>
      </c>
      <c r="E427" s="250" t="s">
        <v>21</v>
      </c>
      <c r="F427" s="251" t="s">
        <v>257</v>
      </c>
      <c r="G427" s="249"/>
      <c r="H427" s="252">
        <v>42.218000000000004</v>
      </c>
      <c r="I427" s="253"/>
      <c r="J427" s="249"/>
      <c r="K427" s="249"/>
      <c r="L427" s="254"/>
      <c r="M427" s="255"/>
      <c r="N427" s="256"/>
      <c r="O427" s="256"/>
      <c r="P427" s="256"/>
      <c r="Q427" s="256"/>
      <c r="R427" s="256"/>
      <c r="S427" s="256"/>
      <c r="T427" s="257"/>
      <c r="AT427" s="258" t="s">
        <v>219</v>
      </c>
      <c r="AU427" s="258" t="s">
        <v>136</v>
      </c>
      <c r="AV427" s="12" t="s">
        <v>143</v>
      </c>
      <c r="AW427" s="12" t="s">
        <v>34</v>
      </c>
      <c r="AX427" s="12" t="s">
        <v>76</v>
      </c>
      <c r="AY427" s="258" t="s">
        <v>135</v>
      </c>
    </row>
    <row r="428" s="1" customFormat="1" ht="16.5" customHeight="1">
      <c r="B428" s="44"/>
      <c r="C428" s="227" t="s">
        <v>1087</v>
      </c>
      <c r="D428" s="227" t="s">
        <v>153</v>
      </c>
      <c r="E428" s="228" t="s">
        <v>1088</v>
      </c>
      <c r="F428" s="229" t="s">
        <v>1089</v>
      </c>
      <c r="G428" s="230" t="s">
        <v>149</v>
      </c>
      <c r="H428" s="231">
        <v>49.091000000000001</v>
      </c>
      <c r="I428" s="232"/>
      <c r="J428" s="233">
        <f>ROUND(I428*H428,2)</f>
        <v>0</v>
      </c>
      <c r="K428" s="229" t="s">
        <v>181</v>
      </c>
      <c r="L428" s="234"/>
      <c r="M428" s="235" t="s">
        <v>21</v>
      </c>
      <c r="N428" s="236" t="s">
        <v>43</v>
      </c>
      <c r="O428" s="45"/>
      <c r="P428" s="221">
        <f>O428*H428</f>
        <v>0</v>
      </c>
      <c r="Q428" s="221">
        <v>0.017999999999999999</v>
      </c>
      <c r="R428" s="221">
        <f>Q428*H428</f>
        <v>0.88363799999999992</v>
      </c>
      <c r="S428" s="221">
        <v>0</v>
      </c>
      <c r="T428" s="222">
        <f>S428*H428</f>
        <v>0</v>
      </c>
      <c r="AR428" s="22" t="s">
        <v>248</v>
      </c>
      <c r="AT428" s="22" t="s">
        <v>153</v>
      </c>
      <c r="AU428" s="22" t="s">
        <v>136</v>
      </c>
      <c r="AY428" s="22" t="s">
        <v>135</v>
      </c>
      <c r="BE428" s="223">
        <f>IF(N428="základní",J428,0)</f>
        <v>0</v>
      </c>
      <c r="BF428" s="223">
        <f>IF(N428="snížená",J428,0)</f>
        <v>0</v>
      </c>
      <c r="BG428" s="223">
        <f>IF(N428="zákl. přenesená",J428,0)</f>
        <v>0</v>
      </c>
      <c r="BH428" s="223">
        <f>IF(N428="sníž. přenesená",J428,0)</f>
        <v>0</v>
      </c>
      <c r="BI428" s="223">
        <f>IF(N428="nulová",J428,0)</f>
        <v>0</v>
      </c>
      <c r="BJ428" s="22" t="s">
        <v>136</v>
      </c>
      <c r="BK428" s="223">
        <f>ROUND(I428*H428,2)</f>
        <v>0</v>
      </c>
      <c r="BL428" s="22" t="s">
        <v>240</v>
      </c>
      <c r="BM428" s="22" t="s">
        <v>1090</v>
      </c>
    </row>
    <row r="429" s="1" customFormat="1" ht="25.5" customHeight="1">
      <c r="B429" s="44"/>
      <c r="C429" s="212" t="s">
        <v>1091</v>
      </c>
      <c r="D429" s="212" t="s">
        <v>138</v>
      </c>
      <c r="E429" s="213" t="s">
        <v>1092</v>
      </c>
      <c r="F429" s="214" t="s">
        <v>1093</v>
      </c>
      <c r="G429" s="215" t="s">
        <v>149</v>
      </c>
      <c r="H429" s="216">
        <v>42.218000000000004</v>
      </c>
      <c r="I429" s="217"/>
      <c r="J429" s="218">
        <f>ROUND(I429*H429,2)</f>
        <v>0</v>
      </c>
      <c r="K429" s="214" t="s">
        <v>181</v>
      </c>
      <c r="L429" s="70"/>
      <c r="M429" s="219" t="s">
        <v>21</v>
      </c>
      <c r="N429" s="220" t="s">
        <v>43</v>
      </c>
      <c r="O429" s="45"/>
      <c r="P429" s="221">
        <f>O429*H429</f>
        <v>0</v>
      </c>
      <c r="Q429" s="221">
        <v>0</v>
      </c>
      <c r="R429" s="221">
        <f>Q429*H429</f>
        <v>0</v>
      </c>
      <c r="S429" s="221">
        <v>0</v>
      </c>
      <c r="T429" s="222">
        <f>S429*H429</f>
        <v>0</v>
      </c>
      <c r="AR429" s="22" t="s">
        <v>240</v>
      </c>
      <c r="AT429" s="22" t="s">
        <v>138</v>
      </c>
      <c r="AU429" s="22" t="s">
        <v>136</v>
      </c>
      <c r="AY429" s="22" t="s">
        <v>135</v>
      </c>
      <c r="BE429" s="223">
        <f>IF(N429="základní",J429,0)</f>
        <v>0</v>
      </c>
      <c r="BF429" s="223">
        <f>IF(N429="snížená",J429,0)</f>
        <v>0</v>
      </c>
      <c r="BG429" s="223">
        <f>IF(N429="zákl. přenesená",J429,0)</f>
        <v>0</v>
      </c>
      <c r="BH429" s="223">
        <f>IF(N429="sníž. přenesená",J429,0)</f>
        <v>0</v>
      </c>
      <c r="BI429" s="223">
        <f>IF(N429="nulová",J429,0)</f>
        <v>0</v>
      </c>
      <c r="BJ429" s="22" t="s">
        <v>136</v>
      </c>
      <c r="BK429" s="223">
        <f>ROUND(I429*H429,2)</f>
        <v>0</v>
      </c>
      <c r="BL429" s="22" t="s">
        <v>240</v>
      </c>
      <c r="BM429" s="22" t="s">
        <v>1094</v>
      </c>
    </row>
    <row r="430" s="1" customFormat="1" ht="25.5" customHeight="1">
      <c r="B430" s="44"/>
      <c r="C430" s="212" t="s">
        <v>1095</v>
      </c>
      <c r="D430" s="212" t="s">
        <v>138</v>
      </c>
      <c r="E430" s="213" t="s">
        <v>1096</v>
      </c>
      <c r="F430" s="214" t="s">
        <v>1097</v>
      </c>
      <c r="G430" s="215" t="s">
        <v>149</v>
      </c>
      <c r="H430" s="216">
        <v>42.218000000000004</v>
      </c>
      <c r="I430" s="217"/>
      <c r="J430" s="218">
        <f>ROUND(I430*H430,2)</f>
        <v>0</v>
      </c>
      <c r="K430" s="214" t="s">
        <v>181</v>
      </c>
      <c r="L430" s="70"/>
      <c r="M430" s="219" t="s">
        <v>21</v>
      </c>
      <c r="N430" s="220" t="s">
        <v>43</v>
      </c>
      <c r="O430" s="45"/>
      <c r="P430" s="221">
        <f>O430*H430</f>
        <v>0</v>
      </c>
      <c r="Q430" s="221">
        <v>0</v>
      </c>
      <c r="R430" s="221">
        <f>Q430*H430</f>
        <v>0</v>
      </c>
      <c r="S430" s="221">
        <v>0</v>
      </c>
      <c r="T430" s="222">
        <f>S430*H430</f>
        <v>0</v>
      </c>
      <c r="AR430" s="22" t="s">
        <v>240</v>
      </c>
      <c r="AT430" s="22" t="s">
        <v>138</v>
      </c>
      <c r="AU430" s="22" t="s">
        <v>136</v>
      </c>
      <c r="AY430" s="22" t="s">
        <v>135</v>
      </c>
      <c r="BE430" s="223">
        <f>IF(N430="základní",J430,0)</f>
        <v>0</v>
      </c>
      <c r="BF430" s="223">
        <f>IF(N430="snížená",J430,0)</f>
        <v>0</v>
      </c>
      <c r="BG430" s="223">
        <f>IF(N430="zákl. přenesená",J430,0)</f>
        <v>0</v>
      </c>
      <c r="BH430" s="223">
        <f>IF(N430="sníž. přenesená",J430,0)</f>
        <v>0</v>
      </c>
      <c r="BI430" s="223">
        <f>IF(N430="nulová",J430,0)</f>
        <v>0</v>
      </c>
      <c r="BJ430" s="22" t="s">
        <v>136</v>
      </c>
      <c r="BK430" s="223">
        <f>ROUND(I430*H430,2)</f>
        <v>0</v>
      </c>
      <c r="BL430" s="22" t="s">
        <v>240</v>
      </c>
      <c r="BM430" s="22" t="s">
        <v>1098</v>
      </c>
    </row>
    <row r="431" s="1" customFormat="1" ht="25.5" customHeight="1">
      <c r="B431" s="44"/>
      <c r="C431" s="212" t="s">
        <v>1099</v>
      </c>
      <c r="D431" s="212" t="s">
        <v>138</v>
      </c>
      <c r="E431" s="213" t="s">
        <v>1100</v>
      </c>
      <c r="F431" s="214" t="s">
        <v>1101</v>
      </c>
      <c r="G431" s="215" t="s">
        <v>149</v>
      </c>
      <c r="H431" s="216">
        <v>42.218000000000004</v>
      </c>
      <c r="I431" s="217"/>
      <c r="J431" s="218">
        <f>ROUND(I431*H431,2)</f>
        <v>0</v>
      </c>
      <c r="K431" s="214" t="s">
        <v>181</v>
      </c>
      <c r="L431" s="70"/>
      <c r="M431" s="219" t="s">
        <v>21</v>
      </c>
      <c r="N431" s="220" t="s">
        <v>43</v>
      </c>
      <c r="O431" s="45"/>
      <c r="P431" s="221">
        <f>O431*H431</f>
        <v>0</v>
      </c>
      <c r="Q431" s="221">
        <v>0</v>
      </c>
      <c r="R431" s="221">
        <f>Q431*H431</f>
        <v>0</v>
      </c>
      <c r="S431" s="221">
        <v>0</v>
      </c>
      <c r="T431" s="222">
        <f>S431*H431</f>
        <v>0</v>
      </c>
      <c r="AR431" s="22" t="s">
        <v>240</v>
      </c>
      <c r="AT431" s="22" t="s">
        <v>138</v>
      </c>
      <c r="AU431" s="22" t="s">
        <v>136</v>
      </c>
      <c r="AY431" s="22" t="s">
        <v>135</v>
      </c>
      <c r="BE431" s="223">
        <f>IF(N431="základní",J431,0)</f>
        <v>0</v>
      </c>
      <c r="BF431" s="223">
        <f>IF(N431="snížená",J431,0)</f>
        <v>0</v>
      </c>
      <c r="BG431" s="223">
        <f>IF(N431="zákl. přenesená",J431,0)</f>
        <v>0</v>
      </c>
      <c r="BH431" s="223">
        <f>IF(N431="sníž. přenesená",J431,0)</f>
        <v>0</v>
      </c>
      <c r="BI431" s="223">
        <f>IF(N431="nulová",J431,0)</f>
        <v>0</v>
      </c>
      <c r="BJ431" s="22" t="s">
        <v>136</v>
      </c>
      <c r="BK431" s="223">
        <f>ROUND(I431*H431,2)</f>
        <v>0</v>
      </c>
      <c r="BL431" s="22" t="s">
        <v>240</v>
      </c>
      <c r="BM431" s="22" t="s">
        <v>1102</v>
      </c>
    </row>
    <row r="432" s="1" customFormat="1" ht="25.5" customHeight="1">
      <c r="B432" s="44"/>
      <c r="C432" s="212" t="s">
        <v>1103</v>
      </c>
      <c r="D432" s="212" t="s">
        <v>138</v>
      </c>
      <c r="E432" s="213" t="s">
        <v>1104</v>
      </c>
      <c r="F432" s="214" t="s">
        <v>1105</v>
      </c>
      <c r="G432" s="215" t="s">
        <v>149</v>
      </c>
      <c r="H432" s="216">
        <v>42.218000000000004</v>
      </c>
      <c r="I432" s="217"/>
      <c r="J432" s="218">
        <f>ROUND(I432*H432,2)</f>
        <v>0</v>
      </c>
      <c r="K432" s="214" t="s">
        <v>181</v>
      </c>
      <c r="L432" s="70"/>
      <c r="M432" s="219" t="s">
        <v>21</v>
      </c>
      <c r="N432" s="220" t="s">
        <v>43</v>
      </c>
      <c r="O432" s="45"/>
      <c r="P432" s="221">
        <f>O432*H432</f>
        <v>0</v>
      </c>
      <c r="Q432" s="221">
        <v>0.0071500000000000001</v>
      </c>
      <c r="R432" s="221">
        <f>Q432*H432</f>
        <v>0.30185870000000004</v>
      </c>
      <c r="S432" s="221">
        <v>0</v>
      </c>
      <c r="T432" s="222">
        <f>S432*H432</f>
        <v>0</v>
      </c>
      <c r="AR432" s="22" t="s">
        <v>240</v>
      </c>
      <c r="AT432" s="22" t="s">
        <v>138</v>
      </c>
      <c r="AU432" s="22" t="s">
        <v>136</v>
      </c>
      <c r="AY432" s="22" t="s">
        <v>135</v>
      </c>
      <c r="BE432" s="223">
        <f>IF(N432="základní",J432,0)</f>
        <v>0</v>
      </c>
      <c r="BF432" s="223">
        <f>IF(N432="snížená",J432,0)</f>
        <v>0</v>
      </c>
      <c r="BG432" s="223">
        <f>IF(N432="zákl. přenesená",J432,0)</f>
        <v>0</v>
      </c>
      <c r="BH432" s="223">
        <f>IF(N432="sníž. přenesená",J432,0)</f>
        <v>0</v>
      </c>
      <c r="BI432" s="223">
        <f>IF(N432="nulová",J432,0)</f>
        <v>0</v>
      </c>
      <c r="BJ432" s="22" t="s">
        <v>136</v>
      </c>
      <c r="BK432" s="223">
        <f>ROUND(I432*H432,2)</f>
        <v>0</v>
      </c>
      <c r="BL432" s="22" t="s">
        <v>240</v>
      </c>
      <c r="BM432" s="22" t="s">
        <v>1106</v>
      </c>
    </row>
    <row r="433" s="1" customFormat="1" ht="38.25" customHeight="1">
      <c r="B433" s="44"/>
      <c r="C433" s="212" t="s">
        <v>1107</v>
      </c>
      <c r="D433" s="212" t="s">
        <v>138</v>
      </c>
      <c r="E433" s="213" t="s">
        <v>1108</v>
      </c>
      <c r="F433" s="214" t="s">
        <v>1109</v>
      </c>
      <c r="G433" s="215" t="s">
        <v>162</v>
      </c>
      <c r="H433" s="216">
        <v>1.3640000000000001</v>
      </c>
      <c r="I433" s="217"/>
      <c r="J433" s="218">
        <f>ROUND(I433*H433,2)</f>
        <v>0</v>
      </c>
      <c r="K433" s="214" t="s">
        <v>181</v>
      </c>
      <c r="L433" s="70"/>
      <c r="M433" s="219" t="s">
        <v>21</v>
      </c>
      <c r="N433" s="220" t="s">
        <v>43</v>
      </c>
      <c r="O433" s="45"/>
      <c r="P433" s="221">
        <f>O433*H433</f>
        <v>0</v>
      </c>
      <c r="Q433" s="221">
        <v>0</v>
      </c>
      <c r="R433" s="221">
        <f>Q433*H433</f>
        <v>0</v>
      </c>
      <c r="S433" s="221">
        <v>0</v>
      </c>
      <c r="T433" s="222">
        <f>S433*H433</f>
        <v>0</v>
      </c>
      <c r="AR433" s="22" t="s">
        <v>240</v>
      </c>
      <c r="AT433" s="22" t="s">
        <v>138</v>
      </c>
      <c r="AU433" s="22" t="s">
        <v>136</v>
      </c>
      <c r="AY433" s="22" t="s">
        <v>135</v>
      </c>
      <c r="BE433" s="223">
        <f>IF(N433="základní",J433,0)</f>
        <v>0</v>
      </c>
      <c r="BF433" s="223">
        <f>IF(N433="snížená",J433,0)</f>
        <v>0</v>
      </c>
      <c r="BG433" s="223">
        <f>IF(N433="zákl. přenesená",J433,0)</f>
        <v>0</v>
      </c>
      <c r="BH433" s="223">
        <f>IF(N433="sníž. přenesená",J433,0)</f>
        <v>0</v>
      </c>
      <c r="BI433" s="223">
        <f>IF(N433="nulová",J433,0)</f>
        <v>0</v>
      </c>
      <c r="BJ433" s="22" t="s">
        <v>136</v>
      </c>
      <c r="BK433" s="223">
        <f>ROUND(I433*H433,2)</f>
        <v>0</v>
      </c>
      <c r="BL433" s="22" t="s">
        <v>240</v>
      </c>
      <c r="BM433" s="22" t="s">
        <v>1110</v>
      </c>
    </row>
    <row r="434" s="1" customFormat="1">
      <c r="B434" s="44"/>
      <c r="C434" s="72"/>
      <c r="D434" s="224" t="s">
        <v>145</v>
      </c>
      <c r="E434" s="72"/>
      <c r="F434" s="225" t="s">
        <v>355</v>
      </c>
      <c r="G434" s="72"/>
      <c r="H434" s="72"/>
      <c r="I434" s="183"/>
      <c r="J434" s="72"/>
      <c r="K434" s="72"/>
      <c r="L434" s="70"/>
      <c r="M434" s="226"/>
      <c r="N434" s="45"/>
      <c r="O434" s="45"/>
      <c r="P434" s="45"/>
      <c r="Q434" s="45"/>
      <c r="R434" s="45"/>
      <c r="S434" s="45"/>
      <c r="T434" s="93"/>
      <c r="AT434" s="22" t="s">
        <v>145</v>
      </c>
      <c r="AU434" s="22" t="s">
        <v>136</v>
      </c>
    </row>
    <row r="435" s="10" customFormat="1" ht="29.88" customHeight="1">
      <c r="B435" s="196"/>
      <c r="C435" s="197"/>
      <c r="D435" s="198" t="s">
        <v>70</v>
      </c>
      <c r="E435" s="210" t="s">
        <v>1111</v>
      </c>
      <c r="F435" s="210" t="s">
        <v>1112</v>
      </c>
      <c r="G435" s="197"/>
      <c r="H435" s="197"/>
      <c r="I435" s="200"/>
      <c r="J435" s="211">
        <f>BK435</f>
        <v>0</v>
      </c>
      <c r="K435" s="197"/>
      <c r="L435" s="202"/>
      <c r="M435" s="203"/>
      <c r="N435" s="204"/>
      <c r="O435" s="204"/>
      <c r="P435" s="205">
        <f>SUM(P436:P452)</f>
        <v>0</v>
      </c>
      <c r="Q435" s="204"/>
      <c r="R435" s="205">
        <f>SUM(R436:R452)</f>
        <v>5.2094699999999996</v>
      </c>
      <c r="S435" s="204"/>
      <c r="T435" s="206">
        <f>SUM(T436:T452)</f>
        <v>11.020000000000001</v>
      </c>
      <c r="AR435" s="207" t="s">
        <v>136</v>
      </c>
      <c r="AT435" s="208" t="s">
        <v>70</v>
      </c>
      <c r="AU435" s="208" t="s">
        <v>76</v>
      </c>
      <c r="AY435" s="207" t="s">
        <v>135</v>
      </c>
      <c r="BK435" s="209">
        <f>SUM(BK436:BK452)</f>
        <v>0</v>
      </c>
    </row>
    <row r="436" s="1" customFormat="1" ht="16.5" customHeight="1">
      <c r="B436" s="44"/>
      <c r="C436" s="212" t="s">
        <v>1113</v>
      </c>
      <c r="D436" s="212" t="s">
        <v>138</v>
      </c>
      <c r="E436" s="213" t="s">
        <v>1114</v>
      </c>
      <c r="F436" s="214" t="s">
        <v>1115</v>
      </c>
      <c r="G436" s="215" t="s">
        <v>149</v>
      </c>
      <c r="H436" s="216">
        <v>200</v>
      </c>
      <c r="I436" s="217"/>
      <c r="J436" s="218">
        <f>ROUND(I436*H436,2)</f>
        <v>0</v>
      </c>
      <c r="K436" s="214" t="s">
        <v>142</v>
      </c>
      <c r="L436" s="70"/>
      <c r="M436" s="219" t="s">
        <v>21</v>
      </c>
      <c r="N436" s="220" t="s">
        <v>43</v>
      </c>
      <c r="O436" s="45"/>
      <c r="P436" s="221">
        <f>O436*H436</f>
        <v>0</v>
      </c>
      <c r="Q436" s="221">
        <v>0</v>
      </c>
      <c r="R436" s="221">
        <f>Q436*H436</f>
        <v>0</v>
      </c>
      <c r="S436" s="221">
        <v>0.055100000000000003</v>
      </c>
      <c r="T436" s="222">
        <f>S436*H436</f>
        <v>11.020000000000001</v>
      </c>
      <c r="AR436" s="22" t="s">
        <v>240</v>
      </c>
      <c r="AT436" s="22" t="s">
        <v>138</v>
      </c>
      <c r="AU436" s="22" t="s">
        <v>136</v>
      </c>
      <c r="AY436" s="22" t="s">
        <v>135</v>
      </c>
      <c r="BE436" s="223">
        <f>IF(N436="základní",J436,0)</f>
        <v>0</v>
      </c>
      <c r="BF436" s="223">
        <f>IF(N436="snížená",J436,0)</f>
        <v>0</v>
      </c>
      <c r="BG436" s="223">
        <f>IF(N436="zákl. přenesená",J436,0)</f>
        <v>0</v>
      </c>
      <c r="BH436" s="223">
        <f>IF(N436="sníž. přenesená",J436,0)</f>
        <v>0</v>
      </c>
      <c r="BI436" s="223">
        <f>IF(N436="nulová",J436,0)</f>
        <v>0</v>
      </c>
      <c r="BJ436" s="22" t="s">
        <v>136</v>
      </c>
      <c r="BK436" s="223">
        <f>ROUND(I436*H436,2)</f>
        <v>0</v>
      </c>
      <c r="BL436" s="22" t="s">
        <v>240</v>
      </c>
      <c r="BM436" s="22" t="s">
        <v>1116</v>
      </c>
    </row>
    <row r="437" s="1" customFormat="1" ht="25.5" customHeight="1">
      <c r="B437" s="44"/>
      <c r="C437" s="212" t="s">
        <v>1117</v>
      </c>
      <c r="D437" s="212" t="s">
        <v>138</v>
      </c>
      <c r="E437" s="213" t="s">
        <v>1118</v>
      </c>
      <c r="F437" s="214" t="s">
        <v>1119</v>
      </c>
      <c r="G437" s="215" t="s">
        <v>149</v>
      </c>
      <c r="H437" s="216">
        <v>203.69999999999999</v>
      </c>
      <c r="I437" s="217"/>
      <c r="J437" s="218">
        <f>ROUND(I437*H437,2)</f>
        <v>0</v>
      </c>
      <c r="K437" s="214" t="s">
        <v>181</v>
      </c>
      <c r="L437" s="70"/>
      <c r="M437" s="219" t="s">
        <v>21</v>
      </c>
      <c r="N437" s="220" t="s">
        <v>43</v>
      </c>
      <c r="O437" s="45"/>
      <c r="P437" s="221">
        <f>O437*H437</f>
        <v>0</v>
      </c>
      <c r="Q437" s="221">
        <v>0.0030999999999999999</v>
      </c>
      <c r="R437" s="221">
        <f>Q437*H437</f>
        <v>0.63146999999999998</v>
      </c>
      <c r="S437" s="221">
        <v>0</v>
      </c>
      <c r="T437" s="222">
        <f>S437*H437</f>
        <v>0</v>
      </c>
      <c r="AR437" s="22" t="s">
        <v>240</v>
      </c>
      <c r="AT437" s="22" t="s">
        <v>138</v>
      </c>
      <c r="AU437" s="22" t="s">
        <v>136</v>
      </c>
      <c r="AY437" s="22" t="s">
        <v>135</v>
      </c>
      <c r="BE437" s="223">
        <f>IF(N437="základní",J437,0)</f>
        <v>0</v>
      </c>
      <c r="BF437" s="223">
        <f>IF(N437="snížená",J437,0)</f>
        <v>0</v>
      </c>
      <c r="BG437" s="223">
        <f>IF(N437="zákl. přenesená",J437,0)</f>
        <v>0</v>
      </c>
      <c r="BH437" s="223">
        <f>IF(N437="sníž. přenesená",J437,0)</f>
        <v>0</v>
      </c>
      <c r="BI437" s="223">
        <f>IF(N437="nulová",J437,0)</f>
        <v>0</v>
      </c>
      <c r="BJ437" s="22" t="s">
        <v>136</v>
      </c>
      <c r="BK437" s="223">
        <f>ROUND(I437*H437,2)</f>
        <v>0</v>
      </c>
      <c r="BL437" s="22" t="s">
        <v>240</v>
      </c>
      <c r="BM437" s="22" t="s">
        <v>1120</v>
      </c>
    </row>
    <row r="438" s="11" customFormat="1">
      <c r="B438" s="237"/>
      <c r="C438" s="238"/>
      <c r="D438" s="224" t="s">
        <v>219</v>
      </c>
      <c r="E438" s="247" t="s">
        <v>21</v>
      </c>
      <c r="F438" s="239" t="s">
        <v>1121</v>
      </c>
      <c r="G438" s="238"/>
      <c r="H438" s="240">
        <v>2.1000000000000001</v>
      </c>
      <c r="I438" s="241"/>
      <c r="J438" s="238"/>
      <c r="K438" s="238"/>
      <c r="L438" s="242"/>
      <c r="M438" s="243"/>
      <c r="N438" s="244"/>
      <c r="O438" s="244"/>
      <c r="P438" s="244"/>
      <c r="Q438" s="244"/>
      <c r="R438" s="244"/>
      <c r="S438" s="244"/>
      <c r="T438" s="245"/>
      <c r="AT438" s="246" t="s">
        <v>219</v>
      </c>
      <c r="AU438" s="246" t="s">
        <v>136</v>
      </c>
      <c r="AV438" s="11" t="s">
        <v>136</v>
      </c>
      <c r="AW438" s="11" t="s">
        <v>34</v>
      </c>
      <c r="AX438" s="11" t="s">
        <v>71</v>
      </c>
      <c r="AY438" s="246" t="s">
        <v>135</v>
      </c>
    </row>
    <row r="439" s="11" customFormat="1">
      <c r="B439" s="237"/>
      <c r="C439" s="238"/>
      <c r="D439" s="224" t="s">
        <v>219</v>
      </c>
      <c r="E439" s="247" t="s">
        <v>21</v>
      </c>
      <c r="F439" s="239" t="s">
        <v>1122</v>
      </c>
      <c r="G439" s="238"/>
      <c r="H439" s="240">
        <v>19.600000000000001</v>
      </c>
      <c r="I439" s="241"/>
      <c r="J439" s="238"/>
      <c r="K439" s="238"/>
      <c r="L439" s="242"/>
      <c r="M439" s="243"/>
      <c r="N439" s="244"/>
      <c r="O439" s="244"/>
      <c r="P439" s="244"/>
      <c r="Q439" s="244"/>
      <c r="R439" s="244"/>
      <c r="S439" s="244"/>
      <c r="T439" s="245"/>
      <c r="AT439" s="246" t="s">
        <v>219</v>
      </c>
      <c r="AU439" s="246" t="s">
        <v>136</v>
      </c>
      <c r="AV439" s="11" t="s">
        <v>136</v>
      </c>
      <c r="AW439" s="11" t="s">
        <v>34</v>
      </c>
      <c r="AX439" s="11" t="s">
        <v>71</v>
      </c>
      <c r="AY439" s="246" t="s">
        <v>135</v>
      </c>
    </row>
    <row r="440" s="11" customFormat="1">
      <c r="B440" s="237"/>
      <c r="C440" s="238"/>
      <c r="D440" s="224" t="s">
        <v>219</v>
      </c>
      <c r="E440" s="247" t="s">
        <v>21</v>
      </c>
      <c r="F440" s="239" t="s">
        <v>1123</v>
      </c>
      <c r="G440" s="238"/>
      <c r="H440" s="240">
        <v>18.199999999999999</v>
      </c>
      <c r="I440" s="241"/>
      <c r="J440" s="238"/>
      <c r="K440" s="238"/>
      <c r="L440" s="242"/>
      <c r="M440" s="243"/>
      <c r="N440" s="244"/>
      <c r="O440" s="244"/>
      <c r="P440" s="244"/>
      <c r="Q440" s="244"/>
      <c r="R440" s="244"/>
      <c r="S440" s="244"/>
      <c r="T440" s="245"/>
      <c r="AT440" s="246" t="s">
        <v>219</v>
      </c>
      <c r="AU440" s="246" t="s">
        <v>136</v>
      </c>
      <c r="AV440" s="11" t="s">
        <v>136</v>
      </c>
      <c r="AW440" s="11" t="s">
        <v>34</v>
      </c>
      <c r="AX440" s="11" t="s">
        <v>71</v>
      </c>
      <c r="AY440" s="246" t="s">
        <v>135</v>
      </c>
    </row>
    <row r="441" s="11" customFormat="1">
      <c r="B441" s="237"/>
      <c r="C441" s="238"/>
      <c r="D441" s="224" t="s">
        <v>219</v>
      </c>
      <c r="E441" s="247" t="s">
        <v>21</v>
      </c>
      <c r="F441" s="239" t="s">
        <v>1124</v>
      </c>
      <c r="G441" s="238"/>
      <c r="H441" s="240">
        <v>39.600000000000001</v>
      </c>
      <c r="I441" s="241"/>
      <c r="J441" s="238"/>
      <c r="K441" s="238"/>
      <c r="L441" s="242"/>
      <c r="M441" s="243"/>
      <c r="N441" s="244"/>
      <c r="O441" s="244"/>
      <c r="P441" s="244"/>
      <c r="Q441" s="244"/>
      <c r="R441" s="244"/>
      <c r="S441" s="244"/>
      <c r="T441" s="245"/>
      <c r="AT441" s="246" t="s">
        <v>219</v>
      </c>
      <c r="AU441" s="246" t="s">
        <v>136</v>
      </c>
      <c r="AV441" s="11" t="s">
        <v>136</v>
      </c>
      <c r="AW441" s="11" t="s">
        <v>34</v>
      </c>
      <c r="AX441" s="11" t="s">
        <v>71</v>
      </c>
      <c r="AY441" s="246" t="s">
        <v>135</v>
      </c>
    </row>
    <row r="442" s="11" customFormat="1">
      <c r="B442" s="237"/>
      <c r="C442" s="238"/>
      <c r="D442" s="224" t="s">
        <v>219</v>
      </c>
      <c r="E442" s="247" t="s">
        <v>21</v>
      </c>
      <c r="F442" s="239" t="s">
        <v>1125</v>
      </c>
      <c r="G442" s="238"/>
      <c r="H442" s="240">
        <v>28.600000000000001</v>
      </c>
      <c r="I442" s="241"/>
      <c r="J442" s="238"/>
      <c r="K442" s="238"/>
      <c r="L442" s="242"/>
      <c r="M442" s="243"/>
      <c r="N442" s="244"/>
      <c r="O442" s="244"/>
      <c r="P442" s="244"/>
      <c r="Q442" s="244"/>
      <c r="R442" s="244"/>
      <c r="S442" s="244"/>
      <c r="T442" s="245"/>
      <c r="AT442" s="246" t="s">
        <v>219</v>
      </c>
      <c r="AU442" s="246" t="s">
        <v>136</v>
      </c>
      <c r="AV442" s="11" t="s">
        <v>136</v>
      </c>
      <c r="AW442" s="11" t="s">
        <v>34</v>
      </c>
      <c r="AX442" s="11" t="s">
        <v>71</v>
      </c>
      <c r="AY442" s="246" t="s">
        <v>135</v>
      </c>
    </row>
    <row r="443" s="11" customFormat="1">
      <c r="B443" s="237"/>
      <c r="C443" s="238"/>
      <c r="D443" s="224" t="s">
        <v>219</v>
      </c>
      <c r="E443" s="247" t="s">
        <v>21</v>
      </c>
      <c r="F443" s="239" t="s">
        <v>1126</v>
      </c>
      <c r="G443" s="238"/>
      <c r="H443" s="240">
        <v>24.199999999999999</v>
      </c>
      <c r="I443" s="241"/>
      <c r="J443" s="238"/>
      <c r="K443" s="238"/>
      <c r="L443" s="242"/>
      <c r="M443" s="243"/>
      <c r="N443" s="244"/>
      <c r="O443" s="244"/>
      <c r="P443" s="244"/>
      <c r="Q443" s="244"/>
      <c r="R443" s="244"/>
      <c r="S443" s="244"/>
      <c r="T443" s="245"/>
      <c r="AT443" s="246" t="s">
        <v>219</v>
      </c>
      <c r="AU443" s="246" t="s">
        <v>136</v>
      </c>
      <c r="AV443" s="11" t="s">
        <v>136</v>
      </c>
      <c r="AW443" s="11" t="s">
        <v>34</v>
      </c>
      <c r="AX443" s="11" t="s">
        <v>71</v>
      </c>
      <c r="AY443" s="246" t="s">
        <v>135</v>
      </c>
    </row>
    <row r="444" s="11" customFormat="1">
      <c r="B444" s="237"/>
      <c r="C444" s="238"/>
      <c r="D444" s="224" t="s">
        <v>219</v>
      </c>
      <c r="E444" s="247" t="s">
        <v>21</v>
      </c>
      <c r="F444" s="239" t="s">
        <v>1127</v>
      </c>
      <c r="G444" s="238"/>
      <c r="H444" s="240">
        <v>15</v>
      </c>
      <c r="I444" s="241"/>
      <c r="J444" s="238"/>
      <c r="K444" s="238"/>
      <c r="L444" s="242"/>
      <c r="M444" s="243"/>
      <c r="N444" s="244"/>
      <c r="O444" s="244"/>
      <c r="P444" s="244"/>
      <c r="Q444" s="244"/>
      <c r="R444" s="244"/>
      <c r="S444" s="244"/>
      <c r="T444" s="245"/>
      <c r="AT444" s="246" t="s">
        <v>219</v>
      </c>
      <c r="AU444" s="246" t="s">
        <v>136</v>
      </c>
      <c r="AV444" s="11" t="s">
        <v>136</v>
      </c>
      <c r="AW444" s="11" t="s">
        <v>34</v>
      </c>
      <c r="AX444" s="11" t="s">
        <v>71</v>
      </c>
      <c r="AY444" s="246" t="s">
        <v>135</v>
      </c>
    </row>
    <row r="445" s="11" customFormat="1">
      <c r="B445" s="237"/>
      <c r="C445" s="238"/>
      <c r="D445" s="224" t="s">
        <v>219</v>
      </c>
      <c r="E445" s="247" t="s">
        <v>21</v>
      </c>
      <c r="F445" s="239" t="s">
        <v>1128</v>
      </c>
      <c r="G445" s="238"/>
      <c r="H445" s="240">
        <v>33</v>
      </c>
      <c r="I445" s="241"/>
      <c r="J445" s="238"/>
      <c r="K445" s="238"/>
      <c r="L445" s="242"/>
      <c r="M445" s="243"/>
      <c r="N445" s="244"/>
      <c r="O445" s="244"/>
      <c r="P445" s="244"/>
      <c r="Q445" s="244"/>
      <c r="R445" s="244"/>
      <c r="S445" s="244"/>
      <c r="T445" s="245"/>
      <c r="AT445" s="246" t="s">
        <v>219</v>
      </c>
      <c r="AU445" s="246" t="s">
        <v>136</v>
      </c>
      <c r="AV445" s="11" t="s">
        <v>136</v>
      </c>
      <c r="AW445" s="11" t="s">
        <v>34</v>
      </c>
      <c r="AX445" s="11" t="s">
        <v>71</v>
      </c>
      <c r="AY445" s="246" t="s">
        <v>135</v>
      </c>
    </row>
    <row r="446" s="11" customFormat="1">
      <c r="B446" s="237"/>
      <c r="C446" s="238"/>
      <c r="D446" s="224" t="s">
        <v>219</v>
      </c>
      <c r="E446" s="247" t="s">
        <v>21</v>
      </c>
      <c r="F446" s="239" t="s">
        <v>1129</v>
      </c>
      <c r="G446" s="238"/>
      <c r="H446" s="240">
        <v>15</v>
      </c>
      <c r="I446" s="241"/>
      <c r="J446" s="238"/>
      <c r="K446" s="238"/>
      <c r="L446" s="242"/>
      <c r="M446" s="243"/>
      <c r="N446" s="244"/>
      <c r="O446" s="244"/>
      <c r="P446" s="244"/>
      <c r="Q446" s="244"/>
      <c r="R446" s="244"/>
      <c r="S446" s="244"/>
      <c r="T446" s="245"/>
      <c r="AT446" s="246" t="s">
        <v>219</v>
      </c>
      <c r="AU446" s="246" t="s">
        <v>136</v>
      </c>
      <c r="AV446" s="11" t="s">
        <v>136</v>
      </c>
      <c r="AW446" s="11" t="s">
        <v>34</v>
      </c>
      <c r="AX446" s="11" t="s">
        <v>71</v>
      </c>
      <c r="AY446" s="246" t="s">
        <v>135</v>
      </c>
    </row>
    <row r="447" s="11" customFormat="1">
      <c r="B447" s="237"/>
      <c r="C447" s="238"/>
      <c r="D447" s="224" t="s">
        <v>219</v>
      </c>
      <c r="E447" s="247" t="s">
        <v>21</v>
      </c>
      <c r="F447" s="239" t="s">
        <v>1130</v>
      </c>
      <c r="G447" s="238"/>
      <c r="H447" s="240">
        <v>8.4000000000000004</v>
      </c>
      <c r="I447" s="241"/>
      <c r="J447" s="238"/>
      <c r="K447" s="238"/>
      <c r="L447" s="242"/>
      <c r="M447" s="243"/>
      <c r="N447" s="244"/>
      <c r="O447" s="244"/>
      <c r="P447" s="244"/>
      <c r="Q447" s="244"/>
      <c r="R447" s="244"/>
      <c r="S447" s="244"/>
      <c r="T447" s="245"/>
      <c r="AT447" s="246" t="s">
        <v>219</v>
      </c>
      <c r="AU447" s="246" t="s">
        <v>136</v>
      </c>
      <c r="AV447" s="11" t="s">
        <v>136</v>
      </c>
      <c r="AW447" s="11" t="s">
        <v>34</v>
      </c>
      <c r="AX447" s="11" t="s">
        <v>71</v>
      </c>
      <c r="AY447" s="246" t="s">
        <v>135</v>
      </c>
    </row>
    <row r="448" s="12" customFormat="1">
      <c r="B448" s="248"/>
      <c r="C448" s="249"/>
      <c r="D448" s="224" t="s">
        <v>219</v>
      </c>
      <c r="E448" s="250" t="s">
        <v>21</v>
      </c>
      <c r="F448" s="251" t="s">
        <v>257</v>
      </c>
      <c r="G448" s="249"/>
      <c r="H448" s="252">
        <v>203.69999999999999</v>
      </c>
      <c r="I448" s="253"/>
      <c r="J448" s="249"/>
      <c r="K448" s="249"/>
      <c r="L448" s="254"/>
      <c r="M448" s="255"/>
      <c r="N448" s="256"/>
      <c r="O448" s="256"/>
      <c r="P448" s="256"/>
      <c r="Q448" s="256"/>
      <c r="R448" s="256"/>
      <c r="S448" s="256"/>
      <c r="T448" s="257"/>
      <c r="AT448" s="258" t="s">
        <v>219</v>
      </c>
      <c r="AU448" s="258" t="s">
        <v>136</v>
      </c>
      <c r="AV448" s="12" t="s">
        <v>143</v>
      </c>
      <c r="AW448" s="12" t="s">
        <v>34</v>
      </c>
      <c r="AX448" s="12" t="s">
        <v>76</v>
      </c>
      <c r="AY448" s="258" t="s">
        <v>135</v>
      </c>
    </row>
    <row r="449" s="1" customFormat="1" ht="25.5" customHeight="1">
      <c r="B449" s="44"/>
      <c r="C449" s="227" t="s">
        <v>1131</v>
      </c>
      <c r="D449" s="227" t="s">
        <v>153</v>
      </c>
      <c r="E449" s="228" t="s">
        <v>1132</v>
      </c>
      <c r="F449" s="229" t="s">
        <v>1133</v>
      </c>
      <c r="G449" s="230" t="s">
        <v>149</v>
      </c>
      <c r="H449" s="231">
        <v>234</v>
      </c>
      <c r="I449" s="232"/>
      <c r="J449" s="233">
        <f>ROUND(I449*H449,2)</f>
        <v>0</v>
      </c>
      <c r="K449" s="229" t="s">
        <v>181</v>
      </c>
      <c r="L449" s="234"/>
      <c r="M449" s="235" t="s">
        <v>21</v>
      </c>
      <c r="N449" s="236" t="s">
        <v>43</v>
      </c>
      <c r="O449" s="45"/>
      <c r="P449" s="221">
        <f>O449*H449</f>
        <v>0</v>
      </c>
      <c r="Q449" s="221">
        <v>0.0126</v>
      </c>
      <c r="R449" s="221">
        <f>Q449*H449</f>
        <v>2.9483999999999999</v>
      </c>
      <c r="S449" s="221">
        <v>0</v>
      </c>
      <c r="T449" s="222">
        <f>S449*H449</f>
        <v>0</v>
      </c>
      <c r="AR449" s="22" t="s">
        <v>248</v>
      </c>
      <c r="AT449" s="22" t="s">
        <v>153</v>
      </c>
      <c r="AU449" s="22" t="s">
        <v>136</v>
      </c>
      <c r="AY449" s="22" t="s">
        <v>135</v>
      </c>
      <c r="BE449" s="223">
        <f>IF(N449="základní",J449,0)</f>
        <v>0</v>
      </c>
      <c r="BF449" s="223">
        <f>IF(N449="snížená",J449,0)</f>
        <v>0</v>
      </c>
      <c r="BG449" s="223">
        <f>IF(N449="zákl. přenesená",J449,0)</f>
        <v>0</v>
      </c>
      <c r="BH449" s="223">
        <f>IF(N449="sníž. přenesená",J449,0)</f>
        <v>0</v>
      </c>
      <c r="BI449" s="223">
        <f>IF(N449="nulová",J449,0)</f>
        <v>0</v>
      </c>
      <c r="BJ449" s="22" t="s">
        <v>136</v>
      </c>
      <c r="BK449" s="223">
        <f>ROUND(I449*H449,2)</f>
        <v>0</v>
      </c>
      <c r="BL449" s="22" t="s">
        <v>240</v>
      </c>
      <c r="BM449" s="22" t="s">
        <v>1134</v>
      </c>
    </row>
    <row r="450" s="1" customFormat="1" ht="25.5" customHeight="1">
      <c r="B450" s="44"/>
      <c r="C450" s="212" t="s">
        <v>1135</v>
      </c>
      <c r="D450" s="212" t="s">
        <v>138</v>
      </c>
      <c r="E450" s="213" t="s">
        <v>1136</v>
      </c>
      <c r="F450" s="214" t="s">
        <v>1137</v>
      </c>
      <c r="G450" s="215" t="s">
        <v>149</v>
      </c>
      <c r="H450" s="216">
        <v>203.69999999999999</v>
      </c>
      <c r="I450" s="217"/>
      <c r="J450" s="218">
        <f>ROUND(I450*H450,2)</f>
        <v>0</v>
      </c>
      <c r="K450" s="214" t="s">
        <v>181</v>
      </c>
      <c r="L450" s="70"/>
      <c r="M450" s="219" t="s">
        <v>21</v>
      </c>
      <c r="N450" s="220" t="s">
        <v>43</v>
      </c>
      <c r="O450" s="45"/>
      <c r="P450" s="221">
        <f>O450*H450</f>
        <v>0</v>
      </c>
      <c r="Q450" s="221">
        <v>0</v>
      </c>
      <c r="R450" s="221">
        <f>Q450*H450</f>
        <v>0</v>
      </c>
      <c r="S450" s="221">
        <v>0</v>
      </c>
      <c r="T450" s="222">
        <f>S450*H450</f>
        <v>0</v>
      </c>
      <c r="AR450" s="22" t="s">
        <v>240</v>
      </c>
      <c r="AT450" s="22" t="s">
        <v>138</v>
      </c>
      <c r="AU450" s="22" t="s">
        <v>136</v>
      </c>
      <c r="AY450" s="22" t="s">
        <v>135</v>
      </c>
      <c r="BE450" s="223">
        <f>IF(N450="základní",J450,0)</f>
        <v>0</v>
      </c>
      <c r="BF450" s="223">
        <f>IF(N450="snížená",J450,0)</f>
        <v>0</v>
      </c>
      <c r="BG450" s="223">
        <f>IF(N450="zákl. přenesená",J450,0)</f>
        <v>0</v>
      </c>
      <c r="BH450" s="223">
        <f>IF(N450="sníž. přenesená",J450,0)</f>
        <v>0</v>
      </c>
      <c r="BI450" s="223">
        <f>IF(N450="nulová",J450,0)</f>
        <v>0</v>
      </c>
      <c r="BJ450" s="22" t="s">
        <v>136</v>
      </c>
      <c r="BK450" s="223">
        <f>ROUND(I450*H450,2)</f>
        <v>0</v>
      </c>
      <c r="BL450" s="22" t="s">
        <v>240</v>
      </c>
      <c r="BM450" s="22" t="s">
        <v>1138</v>
      </c>
    </row>
    <row r="451" s="1" customFormat="1" ht="25.5" customHeight="1">
      <c r="B451" s="44"/>
      <c r="C451" s="212" t="s">
        <v>1139</v>
      </c>
      <c r="D451" s="212" t="s">
        <v>138</v>
      </c>
      <c r="E451" s="213" t="s">
        <v>1140</v>
      </c>
      <c r="F451" s="214" t="s">
        <v>1141</v>
      </c>
      <c r="G451" s="215" t="s">
        <v>149</v>
      </c>
      <c r="H451" s="216">
        <v>203.69999999999999</v>
      </c>
      <c r="I451" s="217"/>
      <c r="J451" s="218">
        <f>ROUND(I451*H451,2)</f>
        <v>0</v>
      </c>
      <c r="K451" s="214" t="s">
        <v>181</v>
      </c>
      <c r="L451" s="70"/>
      <c r="M451" s="219" t="s">
        <v>21</v>
      </c>
      <c r="N451" s="220" t="s">
        <v>43</v>
      </c>
      <c r="O451" s="45"/>
      <c r="P451" s="221">
        <f>O451*H451</f>
        <v>0</v>
      </c>
      <c r="Q451" s="221">
        <v>0</v>
      </c>
      <c r="R451" s="221">
        <f>Q451*H451</f>
        <v>0</v>
      </c>
      <c r="S451" s="221">
        <v>0</v>
      </c>
      <c r="T451" s="222">
        <f>S451*H451</f>
        <v>0</v>
      </c>
      <c r="AR451" s="22" t="s">
        <v>240</v>
      </c>
      <c r="AT451" s="22" t="s">
        <v>138</v>
      </c>
      <c r="AU451" s="22" t="s">
        <v>136</v>
      </c>
      <c r="AY451" s="22" t="s">
        <v>135</v>
      </c>
      <c r="BE451" s="223">
        <f>IF(N451="základní",J451,0)</f>
        <v>0</v>
      </c>
      <c r="BF451" s="223">
        <f>IF(N451="snížená",J451,0)</f>
        <v>0</v>
      </c>
      <c r="BG451" s="223">
        <f>IF(N451="zákl. přenesená",J451,0)</f>
        <v>0</v>
      </c>
      <c r="BH451" s="223">
        <f>IF(N451="sníž. přenesená",J451,0)</f>
        <v>0</v>
      </c>
      <c r="BI451" s="223">
        <f>IF(N451="nulová",J451,0)</f>
        <v>0</v>
      </c>
      <c r="BJ451" s="22" t="s">
        <v>136</v>
      </c>
      <c r="BK451" s="223">
        <f>ROUND(I451*H451,2)</f>
        <v>0</v>
      </c>
      <c r="BL451" s="22" t="s">
        <v>240</v>
      </c>
      <c r="BM451" s="22" t="s">
        <v>1142</v>
      </c>
    </row>
    <row r="452" s="1" customFormat="1" ht="25.5" customHeight="1">
      <c r="B452" s="44"/>
      <c r="C452" s="212" t="s">
        <v>1143</v>
      </c>
      <c r="D452" s="212" t="s">
        <v>138</v>
      </c>
      <c r="E452" s="213" t="s">
        <v>1144</v>
      </c>
      <c r="F452" s="214" t="s">
        <v>1145</v>
      </c>
      <c r="G452" s="215" t="s">
        <v>149</v>
      </c>
      <c r="H452" s="216">
        <v>203.69999999999999</v>
      </c>
      <c r="I452" s="217"/>
      <c r="J452" s="218">
        <f>ROUND(I452*H452,2)</f>
        <v>0</v>
      </c>
      <c r="K452" s="214" t="s">
        <v>181</v>
      </c>
      <c r="L452" s="70"/>
      <c r="M452" s="219" t="s">
        <v>21</v>
      </c>
      <c r="N452" s="220" t="s">
        <v>43</v>
      </c>
      <c r="O452" s="45"/>
      <c r="P452" s="221">
        <f>O452*H452</f>
        <v>0</v>
      </c>
      <c r="Q452" s="221">
        <v>0.0080000000000000002</v>
      </c>
      <c r="R452" s="221">
        <f>Q452*H452</f>
        <v>1.6295999999999999</v>
      </c>
      <c r="S452" s="221">
        <v>0</v>
      </c>
      <c r="T452" s="222">
        <f>S452*H452</f>
        <v>0</v>
      </c>
      <c r="AR452" s="22" t="s">
        <v>240</v>
      </c>
      <c r="AT452" s="22" t="s">
        <v>138</v>
      </c>
      <c r="AU452" s="22" t="s">
        <v>136</v>
      </c>
      <c r="AY452" s="22" t="s">
        <v>135</v>
      </c>
      <c r="BE452" s="223">
        <f>IF(N452="základní",J452,0)</f>
        <v>0</v>
      </c>
      <c r="BF452" s="223">
        <f>IF(N452="snížená",J452,0)</f>
        <v>0</v>
      </c>
      <c r="BG452" s="223">
        <f>IF(N452="zákl. přenesená",J452,0)</f>
        <v>0</v>
      </c>
      <c r="BH452" s="223">
        <f>IF(N452="sníž. přenesená",J452,0)</f>
        <v>0</v>
      </c>
      <c r="BI452" s="223">
        <f>IF(N452="nulová",J452,0)</f>
        <v>0</v>
      </c>
      <c r="BJ452" s="22" t="s">
        <v>136</v>
      </c>
      <c r="BK452" s="223">
        <f>ROUND(I452*H452,2)</f>
        <v>0</v>
      </c>
      <c r="BL452" s="22" t="s">
        <v>240</v>
      </c>
      <c r="BM452" s="22" t="s">
        <v>1146</v>
      </c>
    </row>
    <row r="453" s="10" customFormat="1" ht="29.88" customHeight="1">
      <c r="B453" s="196"/>
      <c r="C453" s="197"/>
      <c r="D453" s="198" t="s">
        <v>70</v>
      </c>
      <c r="E453" s="210" t="s">
        <v>1147</v>
      </c>
      <c r="F453" s="210" t="s">
        <v>1148</v>
      </c>
      <c r="G453" s="197"/>
      <c r="H453" s="197"/>
      <c r="I453" s="200"/>
      <c r="J453" s="211">
        <f>BK453</f>
        <v>0</v>
      </c>
      <c r="K453" s="197"/>
      <c r="L453" s="202"/>
      <c r="M453" s="203"/>
      <c r="N453" s="204"/>
      <c r="O453" s="204"/>
      <c r="P453" s="205">
        <f>SUM(P454:P461)</f>
        <v>0</v>
      </c>
      <c r="Q453" s="204"/>
      <c r="R453" s="205">
        <f>SUM(R454:R461)</f>
        <v>0.033940000000000005</v>
      </c>
      <c r="S453" s="204"/>
      <c r="T453" s="206">
        <f>SUM(T454:T461)</f>
        <v>0</v>
      </c>
      <c r="AR453" s="207" t="s">
        <v>136</v>
      </c>
      <c r="AT453" s="208" t="s">
        <v>70</v>
      </c>
      <c r="AU453" s="208" t="s">
        <v>76</v>
      </c>
      <c r="AY453" s="207" t="s">
        <v>135</v>
      </c>
      <c r="BK453" s="209">
        <f>SUM(BK454:BK461)</f>
        <v>0</v>
      </c>
    </row>
    <row r="454" s="1" customFormat="1" ht="16.5" customHeight="1">
      <c r="B454" s="44"/>
      <c r="C454" s="212" t="s">
        <v>1149</v>
      </c>
      <c r="D454" s="212" t="s">
        <v>138</v>
      </c>
      <c r="E454" s="213" t="s">
        <v>1150</v>
      </c>
      <c r="F454" s="214" t="s">
        <v>1151</v>
      </c>
      <c r="G454" s="215" t="s">
        <v>149</v>
      </c>
      <c r="H454" s="216">
        <v>65</v>
      </c>
      <c r="I454" s="217"/>
      <c r="J454" s="218">
        <f>ROUND(I454*H454,2)</f>
        <v>0</v>
      </c>
      <c r="K454" s="214" t="s">
        <v>142</v>
      </c>
      <c r="L454" s="70"/>
      <c r="M454" s="219" t="s">
        <v>21</v>
      </c>
      <c r="N454" s="220" t="s">
        <v>43</v>
      </c>
      <c r="O454" s="45"/>
      <c r="P454" s="221">
        <f>O454*H454</f>
        <v>0</v>
      </c>
      <c r="Q454" s="221">
        <v>0.00017000000000000001</v>
      </c>
      <c r="R454" s="221">
        <f>Q454*H454</f>
        <v>0.011050000000000001</v>
      </c>
      <c r="S454" s="221">
        <v>0</v>
      </c>
      <c r="T454" s="222">
        <f>S454*H454</f>
        <v>0</v>
      </c>
      <c r="AR454" s="22" t="s">
        <v>240</v>
      </c>
      <c r="AT454" s="22" t="s">
        <v>138</v>
      </c>
      <c r="AU454" s="22" t="s">
        <v>136</v>
      </c>
      <c r="AY454" s="22" t="s">
        <v>135</v>
      </c>
      <c r="BE454" s="223">
        <f>IF(N454="základní",J454,0)</f>
        <v>0</v>
      </c>
      <c r="BF454" s="223">
        <f>IF(N454="snížená",J454,0)</f>
        <v>0</v>
      </c>
      <c r="BG454" s="223">
        <f>IF(N454="zákl. přenesená",J454,0)</f>
        <v>0</v>
      </c>
      <c r="BH454" s="223">
        <f>IF(N454="sníž. přenesená",J454,0)</f>
        <v>0</v>
      </c>
      <c r="BI454" s="223">
        <f>IF(N454="nulová",J454,0)</f>
        <v>0</v>
      </c>
      <c r="BJ454" s="22" t="s">
        <v>136</v>
      </c>
      <c r="BK454" s="223">
        <f>ROUND(I454*H454,2)</f>
        <v>0</v>
      </c>
      <c r="BL454" s="22" t="s">
        <v>240</v>
      </c>
      <c r="BM454" s="22" t="s">
        <v>1152</v>
      </c>
    </row>
    <row r="455" s="1" customFormat="1" ht="16.5" customHeight="1">
      <c r="B455" s="44"/>
      <c r="C455" s="212" t="s">
        <v>1153</v>
      </c>
      <c r="D455" s="212" t="s">
        <v>138</v>
      </c>
      <c r="E455" s="213" t="s">
        <v>1154</v>
      </c>
      <c r="F455" s="214" t="s">
        <v>1155</v>
      </c>
      <c r="G455" s="215" t="s">
        <v>149</v>
      </c>
      <c r="H455" s="216">
        <v>65</v>
      </c>
      <c r="I455" s="217"/>
      <c r="J455" s="218">
        <f>ROUND(I455*H455,2)</f>
        <v>0</v>
      </c>
      <c r="K455" s="214" t="s">
        <v>142</v>
      </c>
      <c r="L455" s="70"/>
      <c r="M455" s="219" t="s">
        <v>21</v>
      </c>
      <c r="N455" s="220" t="s">
        <v>43</v>
      </c>
      <c r="O455" s="45"/>
      <c r="P455" s="221">
        <f>O455*H455</f>
        <v>0</v>
      </c>
      <c r="Q455" s="221">
        <v>0.00017000000000000001</v>
      </c>
      <c r="R455" s="221">
        <f>Q455*H455</f>
        <v>0.011050000000000001</v>
      </c>
      <c r="S455" s="221">
        <v>0</v>
      </c>
      <c r="T455" s="222">
        <f>S455*H455</f>
        <v>0</v>
      </c>
      <c r="AR455" s="22" t="s">
        <v>240</v>
      </c>
      <c r="AT455" s="22" t="s">
        <v>138</v>
      </c>
      <c r="AU455" s="22" t="s">
        <v>136</v>
      </c>
      <c r="AY455" s="22" t="s">
        <v>135</v>
      </c>
      <c r="BE455" s="223">
        <f>IF(N455="základní",J455,0)</f>
        <v>0</v>
      </c>
      <c r="BF455" s="223">
        <f>IF(N455="snížená",J455,0)</f>
        <v>0</v>
      </c>
      <c r="BG455" s="223">
        <f>IF(N455="zákl. přenesená",J455,0)</f>
        <v>0</v>
      </c>
      <c r="BH455" s="223">
        <f>IF(N455="sníž. přenesená",J455,0)</f>
        <v>0</v>
      </c>
      <c r="BI455" s="223">
        <f>IF(N455="nulová",J455,0)</f>
        <v>0</v>
      </c>
      <c r="BJ455" s="22" t="s">
        <v>136</v>
      </c>
      <c r="BK455" s="223">
        <f>ROUND(I455*H455,2)</f>
        <v>0</v>
      </c>
      <c r="BL455" s="22" t="s">
        <v>240</v>
      </c>
      <c r="BM455" s="22" t="s">
        <v>1156</v>
      </c>
    </row>
    <row r="456" s="1" customFormat="1" ht="25.5" customHeight="1">
      <c r="B456" s="44"/>
      <c r="C456" s="212" t="s">
        <v>1157</v>
      </c>
      <c r="D456" s="212" t="s">
        <v>138</v>
      </c>
      <c r="E456" s="213" t="s">
        <v>1158</v>
      </c>
      <c r="F456" s="214" t="s">
        <v>1159</v>
      </c>
      <c r="G456" s="215" t="s">
        <v>149</v>
      </c>
      <c r="H456" s="216">
        <v>30</v>
      </c>
      <c r="I456" s="217"/>
      <c r="J456" s="218">
        <f>ROUND(I456*H456,2)</f>
        <v>0</v>
      </c>
      <c r="K456" s="214" t="s">
        <v>142</v>
      </c>
      <c r="L456" s="70"/>
      <c r="M456" s="219" t="s">
        <v>21</v>
      </c>
      <c r="N456" s="220" t="s">
        <v>43</v>
      </c>
      <c r="O456" s="45"/>
      <c r="P456" s="221">
        <f>O456*H456</f>
        <v>0</v>
      </c>
      <c r="Q456" s="221">
        <v>0.00013999999999999999</v>
      </c>
      <c r="R456" s="221">
        <f>Q456*H456</f>
        <v>0.0041999999999999997</v>
      </c>
      <c r="S456" s="221">
        <v>0</v>
      </c>
      <c r="T456" s="222">
        <f>S456*H456</f>
        <v>0</v>
      </c>
      <c r="AR456" s="22" t="s">
        <v>240</v>
      </c>
      <c r="AT456" s="22" t="s">
        <v>138</v>
      </c>
      <c r="AU456" s="22" t="s">
        <v>136</v>
      </c>
      <c r="AY456" s="22" t="s">
        <v>135</v>
      </c>
      <c r="BE456" s="223">
        <f>IF(N456="základní",J456,0)</f>
        <v>0</v>
      </c>
      <c r="BF456" s="223">
        <f>IF(N456="snížená",J456,0)</f>
        <v>0</v>
      </c>
      <c r="BG456" s="223">
        <f>IF(N456="zákl. přenesená",J456,0)</f>
        <v>0</v>
      </c>
      <c r="BH456" s="223">
        <f>IF(N456="sníž. přenesená",J456,0)</f>
        <v>0</v>
      </c>
      <c r="BI456" s="223">
        <f>IF(N456="nulová",J456,0)</f>
        <v>0</v>
      </c>
      <c r="BJ456" s="22" t="s">
        <v>136</v>
      </c>
      <c r="BK456" s="223">
        <f>ROUND(I456*H456,2)</f>
        <v>0</v>
      </c>
      <c r="BL456" s="22" t="s">
        <v>240</v>
      </c>
      <c r="BM456" s="22" t="s">
        <v>1160</v>
      </c>
    </row>
    <row r="457" s="1" customFormat="1">
      <c r="B457" s="44"/>
      <c r="C457" s="72"/>
      <c r="D457" s="224" t="s">
        <v>145</v>
      </c>
      <c r="E457" s="72"/>
      <c r="F457" s="225" t="s">
        <v>1161</v>
      </c>
      <c r="G457" s="72"/>
      <c r="H457" s="72"/>
      <c r="I457" s="183"/>
      <c r="J457" s="72"/>
      <c r="K457" s="72"/>
      <c r="L457" s="70"/>
      <c r="M457" s="226"/>
      <c r="N457" s="45"/>
      <c r="O457" s="45"/>
      <c r="P457" s="45"/>
      <c r="Q457" s="45"/>
      <c r="R457" s="45"/>
      <c r="S457" s="45"/>
      <c r="T457" s="93"/>
      <c r="AT457" s="22" t="s">
        <v>145</v>
      </c>
      <c r="AU457" s="22" t="s">
        <v>136</v>
      </c>
    </row>
    <row r="458" s="1" customFormat="1" ht="25.5" customHeight="1">
      <c r="B458" s="44"/>
      <c r="C458" s="212" t="s">
        <v>1162</v>
      </c>
      <c r="D458" s="212" t="s">
        <v>138</v>
      </c>
      <c r="E458" s="213" t="s">
        <v>1163</v>
      </c>
      <c r="F458" s="214" t="s">
        <v>1164</v>
      </c>
      <c r="G458" s="215" t="s">
        <v>197</v>
      </c>
      <c r="H458" s="216">
        <v>141</v>
      </c>
      <c r="I458" s="217"/>
      <c r="J458" s="218">
        <f>ROUND(I458*H458,2)</f>
        <v>0</v>
      </c>
      <c r="K458" s="214" t="s">
        <v>142</v>
      </c>
      <c r="L458" s="70"/>
      <c r="M458" s="219" t="s">
        <v>21</v>
      </c>
      <c r="N458" s="220" t="s">
        <v>43</v>
      </c>
      <c r="O458" s="45"/>
      <c r="P458" s="221">
        <f>O458*H458</f>
        <v>0</v>
      </c>
      <c r="Q458" s="221">
        <v>2.0000000000000002E-05</v>
      </c>
      <c r="R458" s="221">
        <f>Q458*H458</f>
        <v>0.00282</v>
      </c>
      <c r="S458" s="221">
        <v>0</v>
      </c>
      <c r="T458" s="222">
        <f>S458*H458</f>
        <v>0</v>
      </c>
      <c r="AR458" s="22" t="s">
        <v>240</v>
      </c>
      <c r="AT458" s="22" t="s">
        <v>138</v>
      </c>
      <c r="AU458" s="22" t="s">
        <v>136</v>
      </c>
      <c r="AY458" s="22" t="s">
        <v>135</v>
      </c>
      <c r="BE458" s="223">
        <f>IF(N458="základní",J458,0)</f>
        <v>0</v>
      </c>
      <c r="BF458" s="223">
        <f>IF(N458="snížená",J458,0)</f>
        <v>0</v>
      </c>
      <c r="BG458" s="223">
        <f>IF(N458="zákl. přenesená",J458,0)</f>
        <v>0</v>
      </c>
      <c r="BH458" s="223">
        <f>IF(N458="sníž. přenesená",J458,0)</f>
        <v>0</v>
      </c>
      <c r="BI458" s="223">
        <f>IF(N458="nulová",J458,0)</f>
        <v>0</v>
      </c>
      <c r="BJ458" s="22" t="s">
        <v>136</v>
      </c>
      <c r="BK458" s="223">
        <f>ROUND(I458*H458,2)</f>
        <v>0</v>
      </c>
      <c r="BL458" s="22" t="s">
        <v>240</v>
      </c>
      <c r="BM458" s="22" t="s">
        <v>1165</v>
      </c>
    </row>
    <row r="459" s="1" customFormat="1" ht="25.5" customHeight="1">
      <c r="B459" s="44"/>
      <c r="C459" s="212" t="s">
        <v>1166</v>
      </c>
      <c r="D459" s="212" t="s">
        <v>138</v>
      </c>
      <c r="E459" s="213" t="s">
        <v>1163</v>
      </c>
      <c r="F459" s="214" t="s">
        <v>1164</v>
      </c>
      <c r="G459" s="215" t="s">
        <v>197</v>
      </c>
      <c r="H459" s="216">
        <v>50</v>
      </c>
      <c r="I459" s="217"/>
      <c r="J459" s="218">
        <f>ROUND(I459*H459,2)</f>
        <v>0</v>
      </c>
      <c r="K459" s="214" t="s">
        <v>142</v>
      </c>
      <c r="L459" s="70"/>
      <c r="M459" s="219" t="s">
        <v>21</v>
      </c>
      <c r="N459" s="220" t="s">
        <v>43</v>
      </c>
      <c r="O459" s="45"/>
      <c r="P459" s="221">
        <f>O459*H459</f>
        <v>0</v>
      </c>
      <c r="Q459" s="221">
        <v>2.0000000000000002E-05</v>
      </c>
      <c r="R459" s="221">
        <f>Q459*H459</f>
        <v>0.001</v>
      </c>
      <c r="S459" s="221">
        <v>0</v>
      </c>
      <c r="T459" s="222">
        <f>S459*H459</f>
        <v>0</v>
      </c>
      <c r="AR459" s="22" t="s">
        <v>240</v>
      </c>
      <c r="AT459" s="22" t="s">
        <v>138</v>
      </c>
      <c r="AU459" s="22" t="s">
        <v>136</v>
      </c>
      <c r="AY459" s="22" t="s">
        <v>135</v>
      </c>
      <c r="BE459" s="223">
        <f>IF(N459="základní",J459,0)</f>
        <v>0</v>
      </c>
      <c r="BF459" s="223">
        <f>IF(N459="snížená",J459,0)</f>
        <v>0</v>
      </c>
      <c r="BG459" s="223">
        <f>IF(N459="zákl. přenesená",J459,0)</f>
        <v>0</v>
      </c>
      <c r="BH459" s="223">
        <f>IF(N459="sníž. přenesená",J459,0)</f>
        <v>0</v>
      </c>
      <c r="BI459" s="223">
        <f>IF(N459="nulová",J459,0)</f>
        <v>0</v>
      </c>
      <c r="BJ459" s="22" t="s">
        <v>136</v>
      </c>
      <c r="BK459" s="223">
        <f>ROUND(I459*H459,2)</f>
        <v>0</v>
      </c>
      <c r="BL459" s="22" t="s">
        <v>240</v>
      </c>
      <c r="BM459" s="22" t="s">
        <v>1167</v>
      </c>
    </row>
    <row r="460" s="1" customFormat="1" ht="25.5" customHeight="1">
      <c r="B460" s="44"/>
      <c r="C460" s="212" t="s">
        <v>1168</v>
      </c>
      <c r="D460" s="212" t="s">
        <v>138</v>
      </c>
      <c r="E460" s="213" t="s">
        <v>1169</v>
      </c>
      <c r="F460" s="214" t="s">
        <v>1170</v>
      </c>
      <c r="G460" s="215" t="s">
        <v>197</v>
      </c>
      <c r="H460" s="216">
        <v>141</v>
      </c>
      <c r="I460" s="217"/>
      <c r="J460" s="218">
        <f>ROUND(I460*H460,2)</f>
        <v>0</v>
      </c>
      <c r="K460" s="214" t="s">
        <v>142</v>
      </c>
      <c r="L460" s="70"/>
      <c r="M460" s="219" t="s">
        <v>21</v>
      </c>
      <c r="N460" s="220" t="s">
        <v>43</v>
      </c>
      <c r="O460" s="45"/>
      <c r="P460" s="221">
        <f>O460*H460</f>
        <v>0</v>
      </c>
      <c r="Q460" s="221">
        <v>2.0000000000000002E-05</v>
      </c>
      <c r="R460" s="221">
        <f>Q460*H460</f>
        <v>0.00282</v>
      </c>
      <c r="S460" s="221">
        <v>0</v>
      </c>
      <c r="T460" s="222">
        <f>S460*H460</f>
        <v>0</v>
      </c>
      <c r="AR460" s="22" t="s">
        <v>240</v>
      </c>
      <c r="AT460" s="22" t="s">
        <v>138</v>
      </c>
      <c r="AU460" s="22" t="s">
        <v>136</v>
      </c>
      <c r="AY460" s="22" t="s">
        <v>135</v>
      </c>
      <c r="BE460" s="223">
        <f>IF(N460="základní",J460,0)</f>
        <v>0</v>
      </c>
      <c r="BF460" s="223">
        <f>IF(N460="snížená",J460,0)</f>
        <v>0</v>
      </c>
      <c r="BG460" s="223">
        <f>IF(N460="zákl. přenesená",J460,0)</f>
        <v>0</v>
      </c>
      <c r="BH460" s="223">
        <f>IF(N460="sníž. přenesená",J460,0)</f>
        <v>0</v>
      </c>
      <c r="BI460" s="223">
        <f>IF(N460="nulová",J460,0)</f>
        <v>0</v>
      </c>
      <c r="BJ460" s="22" t="s">
        <v>136</v>
      </c>
      <c r="BK460" s="223">
        <f>ROUND(I460*H460,2)</f>
        <v>0</v>
      </c>
      <c r="BL460" s="22" t="s">
        <v>240</v>
      </c>
      <c r="BM460" s="22" t="s">
        <v>1171</v>
      </c>
    </row>
    <row r="461" s="1" customFormat="1" ht="25.5" customHeight="1">
      <c r="B461" s="44"/>
      <c r="C461" s="212" t="s">
        <v>1172</v>
      </c>
      <c r="D461" s="212" t="s">
        <v>138</v>
      </c>
      <c r="E461" s="213" t="s">
        <v>1169</v>
      </c>
      <c r="F461" s="214" t="s">
        <v>1170</v>
      </c>
      <c r="G461" s="215" t="s">
        <v>197</v>
      </c>
      <c r="H461" s="216">
        <v>50</v>
      </c>
      <c r="I461" s="217"/>
      <c r="J461" s="218">
        <f>ROUND(I461*H461,2)</f>
        <v>0</v>
      </c>
      <c r="K461" s="214" t="s">
        <v>142</v>
      </c>
      <c r="L461" s="70"/>
      <c r="M461" s="219" t="s">
        <v>21</v>
      </c>
      <c r="N461" s="220" t="s">
        <v>43</v>
      </c>
      <c r="O461" s="45"/>
      <c r="P461" s="221">
        <f>O461*H461</f>
        <v>0</v>
      </c>
      <c r="Q461" s="221">
        <v>2.0000000000000002E-05</v>
      </c>
      <c r="R461" s="221">
        <f>Q461*H461</f>
        <v>0.001</v>
      </c>
      <c r="S461" s="221">
        <v>0</v>
      </c>
      <c r="T461" s="222">
        <f>S461*H461</f>
        <v>0</v>
      </c>
      <c r="AR461" s="22" t="s">
        <v>240</v>
      </c>
      <c r="AT461" s="22" t="s">
        <v>138</v>
      </c>
      <c r="AU461" s="22" t="s">
        <v>136</v>
      </c>
      <c r="AY461" s="22" t="s">
        <v>135</v>
      </c>
      <c r="BE461" s="223">
        <f>IF(N461="základní",J461,0)</f>
        <v>0</v>
      </c>
      <c r="BF461" s="223">
        <f>IF(N461="snížená",J461,0)</f>
        <v>0</v>
      </c>
      <c r="BG461" s="223">
        <f>IF(N461="zákl. přenesená",J461,0)</f>
        <v>0</v>
      </c>
      <c r="BH461" s="223">
        <f>IF(N461="sníž. přenesená",J461,0)</f>
        <v>0</v>
      </c>
      <c r="BI461" s="223">
        <f>IF(N461="nulová",J461,0)</f>
        <v>0</v>
      </c>
      <c r="BJ461" s="22" t="s">
        <v>136</v>
      </c>
      <c r="BK461" s="223">
        <f>ROUND(I461*H461,2)</f>
        <v>0</v>
      </c>
      <c r="BL461" s="22" t="s">
        <v>240</v>
      </c>
      <c r="BM461" s="22" t="s">
        <v>1173</v>
      </c>
    </row>
    <row r="462" s="10" customFormat="1" ht="37.44" customHeight="1">
      <c r="B462" s="196"/>
      <c r="C462" s="197"/>
      <c r="D462" s="198" t="s">
        <v>70</v>
      </c>
      <c r="E462" s="199" t="s">
        <v>153</v>
      </c>
      <c r="F462" s="199" t="s">
        <v>1174</v>
      </c>
      <c r="G462" s="197"/>
      <c r="H462" s="197"/>
      <c r="I462" s="200"/>
      <c r="J462" s="201">
        <f>BK462</f>
        <v>0</v>
      </c>
      <c r="K462" s="197"/>
      <c r="L462" s="202"/>
      <c r="M462" s="203"/>
      <c r="N462" s="204"/>
      <c r="O462" s="204"/>
      <c r="P462" s="205">
        <f>P463</f>
        <v>0</v>
      </c>
      <c r="Q462" s="204"/>
      <c r="R462" s="205">
        <f>R463</f>
        <v>0</v>
      </c>
      <c r="S462" s="204"/>
      <c r="T462" s="206">
        <f>T463</f>
        <v>0</v>
      </c>
      <c r="AR462" s="207" t="s">
        <v>152</v>
      </c>
      <c r="AT462" s="208" t="s">
        <v>70</v>
      </c>
      <c r="AU462" s="208" t="s">
        <v>71</v>
      </c>
      <c r="AY462" s="207" t="s">
        <v>135</v>
      </c>
      <c r="BK462" s="209">
        <f>BK463</f>
        <v>0</v>
      </c>
    </row>
    <row r="463" s="10" customFormat="1" ht="19.92" customHeight="1">
      <c r="B463" s="196"/>
      <c r="C463" s="197"/>
      <c r="D463" s="198" t="s">
        <v>70</v>
      </c>
      <c r="E463" s="210" t="s">
        <v>1175</v>
      </c>
      <c r="F463" s="210" t="s">
        <v>1176</v>
      </c>
      <c r="G463" s="197"/>
      <c r="H463" s="197"/>
      <c r="I463" s="200"/>
      <c r="J463" s="211">
        <f>BK463</f>
        <v>0</v>
      </c>
      <c r="K463" s="197"/>
      <c r="L463" s="202"/>
      <c r="M463" s="203"/>
      <c r="N463" s="204"/>
      <c r="O463" s="204"/>
      <c r="P463" s="205">
        <f>SUM(P464:P465)</f>
        <v>0</v>
      </c>
      <c r="Q463" s="204"/>
      <c r="R463" s="205">
        <f>SUM(R464:R465)</f>
        <v>0</v>
      </c>
      <c r="S463" s="204"/>
      <c r="T463" s="206">
        <f>SUM(T464:T465)</f>
        <v>0</v>
      </c>
      <c r="AR463" s="207" t="s">
        <v>152</v>
      </c>
      <c r="AT463" s="208" t="s">
        <v>70</v>
      </c>
      <c r="AU463" s="208" t="s">
        <v>76</v>
      </c>
      <c r="AY463" s="207" t="s">
        <v>135</v>
      </c>
      <c r="BK463" s="209">
        <f>SUM(BK464:BK465)</f>
        <v>0</v>
      </c>
    </row>
    <row r="464" s="1" customFormat="1" ht="16.5" customHeight="1">
      <c r="B464" s="44"/>
      <c r="C464" s="212" t="s">
        <v>1177</v>
      </c>
      <c r="D464" s="212" t="s">
        <v>138</v>
      </c>
      <c r="E464" s="213" t="s">
        <v>1178</v>
      </c>
      <c r="F464" s="214" t="s">
        <v>1179</v>
      </c>
      <c r="G464" s="215" t="s">
        <v>197</v>
      </c>
      <c r="H464" s="216">
        <v>180</v>
      </c>
      <c r="I464" s="217"/>
      <c r="J464" s="218">
        <f>ROUND(I464*H464,2)</f>
        <v>0</v>
      </c>
      <c r="K464" s="214" t="s">
        <v>181</v>
      </c>
      <c r="L464" s="70"/>
      <c r="M464" s="219" t="s">
        <v>21</v>
      </c>
      <c r="N464" s="220" t="s">
        <v>43</v>
      </c>
      <c r="O464" s="45"/>
      <c r="P464" s="221">
        <f>O464*H464</f>
        <v>0</v>
      </c>
      <c r="Q464" s="221">
        <v>0</v>
      </c>
      <c r="R464" s="221">
        <f>Q464*H464</f>
        <v>0</v>
      </c>
      <c r="S464" s="221">
        <v>0</v>
      </c>
      <c r="T464" s="222">
        <f>S464*H464</f>
        <v>0</v>
      </c>
      <c r="AR464" s="22" t="s">
        <v>454</v>
      </c>
      <c r="AT464" s="22" t="s">
        <v>138</v>
      </c>
      <c r="AU464" s="22" t="s">
        <v>136</v>
      </c>
      <c r="AY464" s="22" t="s">
        <v>135</v>
      </c>
      <c r="BE464" s="223">
        <f>IF(N464="základní",J464,0)</f>
        <v>0</v>
      </c>
      <c r="BF464" s="223">
        <f>IF(N464="snížená",J464,0)</f>
        <v>0</v>
      </c>
      <c r="BG464" s="223">
        <f>IF(N464="zákl. přenesená",J464,0)</f>
        <v>0</v>
      </c>
      <c r="BH464" s="223">
        <f>IF(N464="sníž. přenesená",J464,0)</f>
        <v>0</v>
      </c>
      <c r="BI464" s="223">
        <f>IF(N464="nulová",J464,0)</f>
        <v>0</v>
      </c>
      <c r="BJ464" s="22" t="s">
        <v>136</v>
      </c>
      <c r="BK464" s="223">
        <f>ROUND(I464*H464,2)</f>
        <v>0</v>
      </c>
      <c r="BL464" s="22" t="s">
        <v>454</v>
      </c>
      <c r="BM464" s="22" t="s">
        <v>1180</v>
      </c>
    </row>
    <row r="465" s="1" customFormat="1" ht="16.5" customHeight="1">
      <c r="B465" s="44"/>
      <c r="C465" s="212" t="s">
        <v>1181</v>
      </c>
      <c r="D465" s="212" t="s">
        <v>138</v>
      </c>
      <c r="E465" s="213" t="s">
        <v>1182</v>
      </c>
      <c r="F465" s="214" t="s">
        <v>1183</v>
      </c>
      <c r="G465" s="215" t="s">
        <v>197</v>
      </c>
      <c r="H465" s="216">
        <v>141</v>
      </c>
      <c r="I465" s="217"/>
      <c r="J465" s="218">
        <f>ROUND(I465*H465,2)</f>
        <v>0</v>
      </c>
      <c r="K465" s="214" t="s">
        <v>181</v>
      </c>
      <c r="L465" s="70"/>
      <c r="M465" s="219" t="s">
        <v>21</v>
      </c>
      <c r="N465" s="220" t="s">
        <v>43</v>
      </c>
      <c r="O465" s="45"/>
      <c r="P465" s="221">
        <f>O465*H465</f>
        <v>0</v>
      </c>
      <c r="Q465" s="221">
        <v>0</v>
      </c>
      <c r="R465" s="221">
        <f>Q465*H465</f>
        <v>0</v>
      </c>
      <c r="S465" s="221">
        <v>0</v>
      </c>
      <c r="T465" s="222">
        <f>S465*H465</f>
        <v>0</v>
      </c>
      <c r="AR465" s="22" t="s">
        <v>454</v>
      </c>
      <c r="AT465" s="22" t="s">
        <v>138</v>
      </c>
      <c r="AU465" s="22" t="s">
        <v>136</v>
      </c>
      <c r="AY465" s="22" t="s">
        <v>135</v>
      </c>
      <c r="BE465" s="223">
        <f>IF(N465="základní",J465,0)</f>
        <v>0</v>
      </c>
      <c r="BF465" s="223">
        <f>IF(N465="snížená",J465,0)</f>
        <v>0</v>
      </c>
      <c r="BG465" s="223">
        <f>IF(N465="zákl. přenesená",J465,0)</f>
        <v>0</v>
      </c>
      <c r="BH465" s="223">
        <f>IF(N465="sníž. přenesená",J465,0)</f>
        <v>0</v>
      </c>
      <c r="BI465" s="223">
        <f>IF(N465="nulová",J465,0)</f>
        <v>0</v>
      </c>
      <c r="BJ465" s="22" t="s">
        <v>136</v>
      </c>
      <c r="BK465" s="223">
        <f>ROUND(I465*H465,2)</f>
        <v>0</v>
      </c>
      <c r="BL465" s="22" t="s">
        <v>454</v>
      </c>
      <c r="BM465" s="22" t="s">
        <v>1184</v>
      </c>
    </row>
    <row r="466" s="10" customFormat="1" ht="37.44" customHeight="1">
      <c r="B466" s="196"/>
      <c r="C466" s="197"/>
      <c r="D466" s="198" t="s">
        <v>70</v>
      </c>
      <c r="E466" s="199" t="s">
        <v>1185</v>
      </c>
      <c r="F466" s="199" t="s">
        <v>1186</v>
      </c>
      <c r="G466" s="197"/>
      <c r="H466" s="197"/>
      <c r="I466" s="200"/>
      <c r="J466" s="201">
        <f>BK466</f>
        <v>0</v>
      </c>
      <c r="K466" s="197"/>
      <c r="L466" s="202"/>
      <c r="M466" s="203"/>
      <c r="N466" s="204"/>
      <c r="O466" s="204"/>
      <c r="P466" s="205">
        <f>SUM(P467:P471)</f>
        <v>0</v>
      </c>
      <c r="Q466" s="204"/>
      <c r="R466" s="205">
        <f>SUM(R467:R471)</f>
        <v>0</v>
      </c>
      <c r="S466" s="204"/>
      <c r="T466" s="206">
        <f>SUM(T467:T471)</f>
        <v>0</v>
      </c>
      <c r="AR466" s="207" t="s">
        <v>143</v>
      </c>
      <c r="AT466" s="208" t="s">
        <v>70</v>
      </c>
      <c r="AU466" s="208" t="s">
        <v>71</v>
      </c>
      <c r="AY466" s="207" t="s">
        <v>135</v>
      </c>
      <c r="BK466" s="209">
        <f>SUM(BK467:BK471)</f>
        <v>0</v>
      </c>
    </row>
    <row r="467" s="1" customFormat="1" ht="25.5" customHeight="1">
      <c r="B467" s="44"/>
      <c r="C467" s="212" t="s">
        <v>1187</v>
      </c>
      <c r="D467" s="212" t="s">
        <v>138</v>
      </c>
      <c r="E467" s="213" t="s">
        <v>1188</v>
      </c>
      <c r="F467" s="214" t="s">
        <v>1189</v>
      </c>
      <c r="G467" s="215" t="s">
        <v>1190</v>
      </c>
      <c r="H467" s="216">
        <v>70</v>
      </c>
      <c r="I467" s="217"/>
      <c r="J467" s="218">
        <f>ROUND(I467*H467,2)</f>
        <v>0</v>
      </c>
      <c r="K467" s="214" t="s">
        <v>142</v>
      </c>
      <c r="L467" s="70"/>
      <c r="M467" s="219" t="s">
        <v>21</v>
      </c>
      <c r="N467" s="220" t="s">
        <v>43</v>
      </c>
      <c r="O467" s="45"/>
      <c r="P467" s="221">
        <f>O467*H467</f>
        <v>0</v>
      </c>
      <c r="Q467" s="221">
        <v>0</v>
      </c>
      <c r="R467" s="221">
        <f>Q467*H467</f>
        <v>0</v>
      </c>
      <c r="S467" s="221">
        <v>0</v>
      </c>
      <c r="T467" s="222">
        <f>S467*H467</f>
        <v>0</v>
      </c>
      <c r="AR467" s="22" t="s">
        <v>1191</v>
      </c>
      <c r="AT467" s="22" t="s">
        <v>138</v>
      </c>
      <c r="AU467" s="22" t="s">
        <v>76</v>
      </c>
      <c r="AY467" s="22" t="s">
        <v>135</v>
      </c>
      <c r="BE467" s="223">
        <f>IF(N467="základní",J467,0)</f>
        <v>0</v>
      </c>
      <c r="BF467" s="223">
        <f>IF(N467="snížená",J467,0)</f>
        <v>0</v>
      </c>
      <c r="BG467" s="223">
        <f>IF(N467="zákl. přenesená",J467,0)</f>
        <v>0</v>
      </c>
      <c r="BH467" s="223">
        <f>IF(N467="sníž. přenesená",J467,0)</f>
        <v>0</v>
      </c>
      <c r="BI467" s="223">
        <f>IF(N467="nulová",J467,0)</f>
        <v>0</v>
      </c>
      <c r="BJ467" s="22" t="s">
        <v>136</v>
      </c>
      <c r="BK467" s="223">
        <f>ROUND(I467*H467,2)</f>
        <v>0</v>
      </c>
      <c r="BL467" s="22" t="s">
        <v>1191</v>
      </c>
      <c r="BM467" s="22" t="s">
        <v>1192</v>
      </c>
    </row>
    <row r="468" s="1" customFormat="1" ht="25.5" customHeight="1">
      <c r="B468" s="44"/>
      <c r="C468" s="212" t="s">
        <v>1193</v>
      </c>
      <c r="D468" s="212" t="s">
        <v>138</v>
      </c>
      <c r="E468" s="213" t="s">
        <v>1194</v>
      </c>
      <c r="F468" s="214" t="s">
        <v>1195</v>
      </c>
      <c r="G468" s="215" t="s">
        <v>1190</v>
      </c>
      <c r="H468" s="216">
        <v>12</v>
      </c>
      <c r="I468" s="217"/>
      <c r="J468" s="218">
        <f>ROUND(I468*H468,2)</f>
        <v>0</v>
      </c>
      <c r="K468" s="214" t="s">
        <v>142</v>
      </c>
      <c r="L468" s="70"/>
      <c r="M468" s="219" t="s">
        <v>21</v>
      </c>
      <c r="N468" s="220" t="s">
        <v>43</v>
      </c>
      <c r="O468" s="45"/>
      <c r="P468" s="221">
        <f>O468*H468</f>
        <v>0</v>
      </c>
      <c r="Q468" s="221">
        <v>0</v>
      </c>
      <c r="R468" s="221">
        <f>Q468*H468</f>
        <v>0</v>
      </c>
      <c r="S468" s="221">
        <v>0</v>
      </c>
      <c r="T468" s="222">
        <f>S468*H468</f>
        <v>0</v>
      </c>
      <c r="AR468" s="22" t="s">
        <v>1191</v>
      </c>
      <c r="AT468" s="22" t="s">
        <v>138</v>
      </c>
      <c r="AU468" s="22" t="s">
        <v>76</v>
      </c>
      <c r="AY468" s="22" t="s">
        <v>135</v>
      </c>
      <c r="BE468" s="223">
        <f>IF(N468="základní",J468,0)</f>
        <v>0</v>
      </c>
      <c r="BF468" s="223">
        <f>IF(N468="snížená",J468,0)</f>
        <v>0</v>
      </c>
      <c r="BG468" s="223">
        <f>IF(N468="zákl. přenesená",J468,0)</f>
        <v>0</v>
      </c>
      <c r="BH468" s="223">
        <f>IF(N468="sníž. přenesená",J468,0)</f>
        <v>0</v>
      </c>
      <c r="BI468" s="223">
        <f>IF(N468="nulová",J468,0)</f>
        <v>0</v>
      </c>
      <c r="BJ468" s="22" t="s">
        <v>136</v>
      </c>
      <c r="BK468" s="223">
        <f>ROUND(I468*H468,2)</f>
        <v>0</v>
      </c>
      <c r="BL468" s="22" t="s">
        <v>1191</v>
      </c>
      <c r="BM468" s="22" t="s">
        <v>1196</v>
      </c>
    </row>
    <row r="469" s="1" customFormat="1" ht="25.5" customHeight="1">
      <c r="B469" s="44"/>
      <c r="C469" s="212" t="s">
        <v>1197</v>
      </c>
      <c r="D469" s="212" t="s">
        <v>138</v>
      </c>
      <c r="E469" s="213" t="s">
        <v>1198</v>
      </c>
      <c r="F469" s="214" t="s">
        <v>1199</v>
      </c>
      <c r="G469" s="215" t="s">
        <v>1190</v>
      </c>
      <c r="H469" s="216">
        <v>72</v>
      </c>
      <c r="I469" s="217"/>
      <c r="J469" s="218">
        <f>ROUND(I469*H469,2)</f>
        <v>0</v>
      </c>
      <c r="K469" s="214" t="s">
        <v>21</v>
      </c>
      <c r="L469" s="70"/>
      <c r="M469" s="219" t="s">
        <v>21</v>
      </c>
      <c r="N469" s="220" t="s">
        <v>43</v>
      </c>
      <c r="O469" s="45"/>
      <c r="P469" s="221">
        <f>O469*H469</f>
        <v>0</v>
      </c>
      <c r="Q469" s="221">
        <v>0</v>
      </c>
      <c r="R469" s="221">
        <f>Q469*H469</f>
        <v>0</v>
      </c>
      <c r="S469" s="221">
        <v>0</v>
      </c>
      <c r="T469" s="222">
        <f>S469*H469</f>
        <v>0</v>
      </c>
      <c r="AR469" s="22" t="s">
        <v>1191</v>
      </c>
      <c r="AT469" s="22" t="s">
        <v>138</v>
      </c>
      <c r="AU469" s="22" t="s">
        <v>76</v>
      </c>
      <c r="AY469" s="22" t="s">
        <v>135</v>
      </c>
      <c r="BE469" s="223">
        <f>IF(N469="základní",J469,0)</f>
        <v>0</v>
      </c>
      <c r="BF469" s="223">
        <f>IF(N469="snížená",J469,0)</f>
        <v>0</v>
      </c>
      <c r="BG469" s="223">
        <f>IF(N469="zákl. přenesená",J469,0)</f>
        <v>0</v>
      </c>
      <c r="BH469" s="223">
        <f>IF(N469="sníž. přenesená",J469,0)</f>
        <v>0</v>
      </c>
      <c r="BI469" s="223">
        <f>IF(N469="nulová",J469,0)</f>
        <v>0</v>
      </c>
      <c r="BJ469" s="22" t="s">
        <v>136</v>
      </c>
      <c r="BK469" s="223">
        <f>ROUND(I469*H469,2)</f>
        <v>0</v>
      </c>
      <c r="BL469" s="22" t="s">
        <v>1191</v>
      </c>
      <c r="BM469" s="22" t="s">
        <v>1200</v>
      </c>
    </row>
    <row r="470" s="1" customFormat="1" ht="25.5" customHeight="1">
      <c r="B470" s="44"/>
      <c r="C470" s="212" t="s">
        <v>1201</v>
      </c>
      <c r="D470" s="212" t="s">
        <v>138</v>
      </c>
      <c r="E470" s="213" t="s">
        <v>1202</v>
      </c>
      <c r="F470" s="214" t="s">
        <v>1203</v>
      </c>
      <c r="G470" s="215" t="s">
        <v>1190</v>
      </c>
      <c r="H470" s="216">
        <v>40</v>
      </c>
      <c r="I470" s="217"/>
      <c r="J470" s="218">
        <f>ROUND(I470*H470,2)</f>
        <v>0</v>
      </c>
      <c r="K470" s="214" t="s">
        <v>181</v>
      </c>
      <c r="L470" s="70"/>
      <c r="M470" s="219" t="s">
        <v>21</v>
      </c>
      <c r="N470" s="220" t="s">
        <v>43</v>
      </c>
      <c r="O470" s="45"/>
      <c r="P470" s="221">
        <f>O470*H470</f>
        <v>0</v>
      </c>
      <c r="Q470" s="221">
        <v>0</v>
      </c>
      <c r="R470" s="221">
        <f>Q470*H470</f>
        <v>0</v>
      </c>
      <c r="S470" s="221">
        <v>0</v>
      </c>
      <c r="T470" s="222">
        <f>S470*H470</f>
        <v>0</v>
      </c>
      <c r="AR470" s="22" t="s">
        <v>1191</v>
      </c>
      <c r="AT470" s="22" t="s">
        <v>138</v>
      </c>
      <c r="AU470" s="22" t="s">
        <v>76</v>
      </c>
      <c r="AY470" s="22" t="s">
        <v>135</v>
      </c>
      <c r="BE470" s="223">
        <f>IF(N470="základní",J470,0)</f>
        <v>0</v>
      </c>
      <c r="BF470" s="223">
        <f>IF(N470="snížená",J470,0)</f>
        <v>0</v>
      </c>
      <c r="BG470" s="223">
        <f>IF(N470="zákl. přenesená",J470,0)</f>
        <v>0</v>
      </c>
      <c r="BH470" s="223">
        <f>IF(N470="sníž. přenesená",J470,0)</f>
        <v>0</v>
      </c>
      <c r="BI470" s="223">
        <f>IF(N470="nulová",J470,0)</f>
        <v>0</v>
      </c>
      <c r="BJ470" s="22" t="s">
        <v>136</v>
      </c>
      <c r="BK470" s="223">
        <f>ROUND(I470*H470,2)</f>
        <v>0</v>
      </c>
      <c r="BL470" s="22" t="s">
        <v>1191</v>
      </c>
      <c r="BM470" s="22" t="s">
        <v>1204</v>
      </c>
    </row>
    <row r="471" s="1" customFormat="1" ht="25.5" customHeight="1">
      <c r="B471" s="44"/>
      <c r="C471" s="212" t="s">
        <v>1205</v>
      </c>
      <c r="D471" s="212" t="s">
        <v>138</v>
      </c>
      <c r="E471" s="213" t="s">
        <v>1206</v>
      </c>
      <c r="F471" s="214" t="s">
        <v>1207</v>
      </c>
      <c r="G471" s="215" t="s">
        <v>1190</v>
      </c>
      <c r="H471" s="216">
        <v>36</v>
      </c>
      <c r="I471" s="217"/>
      <c r="J471" s="218">
        <f>ROUND(I471*H471,2)</f>
        <v>0</v>
      </c>
      <c r="K471" s="214" t="s">
        <v>181</v>
      </c>
      <c r="L471" s="70"/>
      <c r="M471" s="219" t="s">
        <v>21</v>
      </c>
      <c r="N471" s="220" t="s">
        <v>43</v>
      </c>
      <c r="O471" s="45"/>
      <c r="P471" s="221">
        <f>O471*H471</f>
        <v>0</v>
      </c>
      <c r="Q471" s="221">
        <v>0</v>
      </c>
      <c r="R471" s="221">
        <f>Q471*H471</f>
        <v>0</v>
      </c>
      <c r="S471" s="221">
        <v>0</v>
      </c>
      <c r="T471" s="222">
        <f>S471*H471</f>
        <v>0</v>
      </c>
      <c r="AR471" s="22" t="s">
        <v>1191</v>
      </c>
      <c r="AT471" s="22" t="s">
        <v>138</v>
      </c>
      <c r="AU471" s="22" t="s">
        <v>76</v>
      </c>
      <c r="AY471" s="22" t="s">
        <v>135</v>
      </c>
      <c r="BE471" s="223">
        <f>IF(N471="základní",J471,0)</f>
        <v>0</v>
      </c>
      <c r="BF471" s="223">
        <f>IF(N471="snížená",J471,0)</f>
        <v>0</v>
      </c>
      <c r="BG471" s="223">
        <f>IF(N471="zákl. přenesená",J471,0)</f>
        <v>0</v>
      </c>
      <c r="BH471" s="223">
        <f>IF(N471="sníž. přenesená",J471,0)</f>
        <v>0</v>
      </c>
      <c r="BI471" s="223">
        <f>IF(N471="nulová",J471,0)</f>
        <v>0</v>
      </c>
      <c r="BJ471" s="22" t="s">
        <v>136</v>
      </c>
      <c r="BK471" s="223">
        <f>ROUND(I471*H471,2)</f>
        <v>0</v>
      </c>
      <c r="BL471" s="22" t="s">
        <v>1191</v>
      </c>
      <c r="BM471" s="22" t="s">
        <v>1208</v>
      </c>
    </row>
    <row r="472" s="10" customFormat="1" ht="37.44" customHeight="1">
      <c r="B472" s="196"/>
      <c r="C472" s="197"/>
      <c r="D472" s="198" t="s">
        <v>70</v>
      </c>
      <c r="E472" s="199" t="s">
        <v>1209</v>
      </c>
      <c r="F472" s="199" t="s">
        <v>1210</v>
      </c>
      <c r="G472" s="197"/>
      <c r="H472" s="197"/>
      <c r="I472" s="200"/>
      <c r="J472" s="201">
        <f>BK472</f>
        <v>0</v>
      </c>
      <c r="K472" s="197"/>
      <c r="L472" s="202"/>
      <c r="M472" s="203"/>
      <c r="N472" s="204"/>
      <c r="O472" s="204"/>
      <c r="P472" s="205">
        <f>P473</f>
        <v>0</v>
      </c>
      <c r="Q472" s="204"/>
      <c r="R472" s="205">
        <f>R473</f>
        <v>0</v>
      </c>
      <c r="S472" s="204"/>
      <c r="T472" s="206">
        <f>T473</f>
        <v>0</v>
      </c>
      <c r="AR472" s="207" t="s">
        <v>1211</v>
      </c>
      <c r="AT472" s="208" t="s">
        <v>70</v>
      </c>
      <c r="AU472" s="208" t="s">
        <v>71</v>
      </c>
      <c r="AY472" s="207" t="s">
        <v>135</v>
      </c>
      <c r="BK472" s="209">
        <f>BK473</f>
        <v>0</v>
      </c>
    </row>
    <row r="473" s="10" customFormat="1" ht="19.92" customHeight="1">
      <c r="B473" s="196"/>
      <c r="C473" s="197"/>
      <c r="D473" s="198" t="s">
        <v>70</v>
      </c>
      <c r="E473" s="210" t="s">
        <v>1212</v>
      </c>
      <c r="F473" s="210" t="s">
        <v>1213</v>
      </c>
      <c r="G473" s="197"/>
      <c r="H473" s="197"/>
      <c r="I473" s="200"/>
      <c r="J473" s="211">
        <f>BK473</f>
        <v>0</v>
      </c>
      <c r="K473" s="197"/>
      <c r="L473" s="202"/>
      <c r="M473" s="203"/>
      <c r="N473" s="204"/>
      <c r="O473" s="204"/>
      <c r="P473" s="205">
        <f>SUM(P474:P475)</f>
        <v>0</v>
      </c>
      <c r="Q473" s="204"/>
      <c r="R473" s="205">
        <f>SUM(R474:R475)</f>
        <v>0</v>
      </c>
      <c r="S473" s="204"/>
      <c r="T473" s="206">
        <f>SUM(T474:T475)</f>
        <v>0</v>
      </c>
      <c r="AR473" s="207" t="s">
        <v>1211</v>
      </c>
      <c r="AT473" s="208" t="s">
        <v>70</v>
      </c>
      <c r="AU473" s="208" t="s">
        <v>76</v>
      </c>
      <c r="AY473" s="207" t="s">
        <v>135</v>
      </c>
      <c r="BK473" s="209">
        <f>SUM(BK474:BK475)</f>
        <v>0</v>
      </c>
    </row>
    <row r="474" s="1" customFormat="1" ht="16.5" customHeight="1">
      <c r="B474" s="44"/>
      <c r="C474" s="212" t="s">
        <v>1214</v>
      </c>
      <c r="D474" s="212" t="s">
        <v>138</v>
      </c>
      <c r="E474" s="213" t="s">
        <v>1215</v>
      </c>
      <c r="F474" s="214" t="s">
        <v>1216</v>
      </c>
      <c r="G474" s="215" t="s">
        <v>1190</v>
      </c>
      <c r="H474" s="216">
        <v>50</v>
      </c>
      <c r="I474" s="217"/>
      <c r="J474" s="218">
        <f>ROUND(I474*H474,2)</f>
        <v>0</v>
      </c>
      <c r="K474" s="214" t="s">
        <v>142</v>
      </c>
      <c r="L474" s="70"/>
      <c r="M474" s="219" t="s">
        <v>21</v>
      </c>
      <c r="N474" s="220" t="s">
        <v>43</v>
      </c>
      <c r="O474" s="45"/>
      <c r="P474" s="221">
        <f>O474*H474</f>
        <v>0</v>
      </c>
      <c r="Q474" s="221">
        <v>0</v>
      </c>
      <c r="R474" s="221">
        <f>Q474*H474</f>
        <v>0</v>
      </c>
      <c r="S474" s="221">
        <v>0</v>
      </c>
      <c r="T474" s="222">
        <f>S474*H474</f>
        <v>0</v>
      </c>
      <c r="AR474" s="22" t="s">
        <v>1217</v>
      </c>
      <c r="AT474" s="22" t="s">
        <v>138</v>
      </c>
      <c r="AU474" s="22" t="s">
        <v>136</v>
      </c>
      <c r="AY474" s="22" t="s">
        <v>135</v>
      </c>
      <c r="BE474" s="223">
        <f>IF(N474="základní",J474,0)</f>
        <v>0</v>
      </c>
      <c r="BF474" s="223">
        <f>IF(N474="snížená",J474,0)</f>
        <v>0</v>
      </c>
      <c r="BG474" s="223">
        <f>IF(N474="zákl. přenesená",J474,0)</f>
        <v>0</v>
      </c>
      <c r="BH474" s="223">
        <f>IF(N474="sníž. přenesená",J474,0)</f>
        <v>0</v>
      </c>
      <c r="BI474" s="223">
        <f>IF(N474="nulová",J474,0)</f>
        <v>0</v>
      </c>
      <c r="BJ474" s="22" t="s">
        <v>136</v>
      </c>
      <c r="BK474" s="223">
        <f>ROUND(I474*H474,2)</f>
        <v>0</v>
      </c>
      <c r="BL474" s="22" t="s">
        <v>1217</v>
      </c>
      <c r="BM474" s="22" t="s">
        <v>1218</v>
      </c>
    </row>
    <row r="475" s="1" customFormat="1" ht="16.5" customHeight="1">
      <c r="B475" s="44"/>
      <c r="C475" s="212" t="s">
        <v>1219</v>
      </c>
      <c r="D475" s="212" t="s">
        <v>138</v>
      </c>
      <c r="E475" s="213" t="s">
        <v>1220</v>
      </c>
      <c r="F475" s="214" t="s">
        <v>1221</v>
      </c>
      <c r="G475" s="215" t="s">
        <v>1190</v>
      </c>
      <c r="H475" s="216">
        <v>30</v>
      </c>
      <c r="I475" s="217"/>
      <c r="J475" s="218">
        <f>ROUND(I475*H475,2)</f>
        <v>0</v>
      </c>
      <c r="K475" s="214" t="s">
        <v>142</v>
      </c>
      <c r="L475" s="70"/>
      <c r="M475" s="219" t="s">
        <v>21</v>
      </c>
      <c r="N475" s="259" t="s">
        <v>43</v>
      </c>
      <c r="O475" s="260"/>
      <c r="P475" s="261">
        <f>O475*H475</f>
        <v>0</v>
      </c>
      <c r="Q475" s="261">
        <v>0</v>
      </c>
      <c r="R475" s="261">
        <f>Q475*H475</f>
        <v>0</v>
      </c>
      <c r="S475" s="261">
        <v>0</v>
      </c>
      <c r="T475" s="262">
        <f>S475*H475</f>
        <v>0</v>
      </c>
      <c r="AR475" s="22" t="s">
        <v>1217</v>
      </c>
      <c r="AT475" s="22" t="s">
        <v>138</v>
      </c>
      <c r="AU475" s="22" t="s">
        <v>136</v>
      </c>
      <c r="AY475" s="22" t="s">
        <v>135</v>
      </c>
      <c r="BE475" s="223">
        <f>IF(N475="základní",J475,0)</f>
        <v>0</v>
      </c>
      <c r="BF475" s="223">
        <f>IF(N475="snížená",J475,0)</f>
        <v>0</v>
      </c>
      <c r="BG475" s="223">
        <f>IF(N475="zákl. přenesená",J475,0)</f>
        <v>0</v>
      </c>
      <c r="BH475" s="223">
        <f>IF(N475="sníž. přenesená",J475,0)</f>
        <v>0</v>
      </c>
      <c r="BI475" s="223">
        <f>IF(N475="nulová",J475,0)</f>
        <v>0</v>
      </c>
      <c r="BJ475" s="22" t="s">
        <v>136</v>
      </c>
      <c r="BK475" s="223">
        <f>ROUND(I475*H475,2)</f>
        <v>0</v>
      </c>
      <c r="BL475" s="22" t="s">
        <v>1217</v>
      </c>
      <c r="BM475" s="22" t="s">
        <v>1222</v>
      </c>
    </row>
    <row r="476" s="1" customFormat="1" ht="6.96" customHeight="1">
      <c r="B476" s="65"/>
      <c r="C476" s="66"/>
      <c r="D476" s="66"/>
      <c r="E476" s="66"/>
      <c r="F476" s="66"/>
      <c r="G476" s="66"/>
      <c r="H476" s="66"/>
      <c r="I476" s="158"/>
      <c r="J476" s="66"/>
      <c r="K476" s="66"/>
      <c r="L476" s="70"/>
    </row>
  </sheetData>
  <sheetProtection sheet="1" autoFilter="0" formatColumns="0" formatRows="0" objects="1" scenarios="1" spinCount="100000" saltValue="uj7dn9Fe8wSv/R/XxuFY+pFsVZKBW/SECW2u5BU21I+ka6PuO+v3RC3a4N+ZiIktguzspJCYcZIwEjzFphtrzg==" hashValue="FtTeh2Q1PzFI9JMubBLNikTGy6c/QLEtFkcqhUomJY7hbh+0O/e2cJBK+BpcwQoKOaTJUz8e5DNaDlFzJU6iog==" algorithmName="SHA-512" password="CC35"/>
  <autoFilter ref="C99:K475"/>
  <mergeCells count="7">
    <mergeCell ref="E7:H7"/>
    <mergeCell ref="E22:H22"/>
    <mergeCell ref="E43:H43"/>
    <mergeCell ref="J47:J48"/>
    <mergeCell ref="E92:H92"/>
    <mergeCell ref="G1:H1"/>
    <mergeCell ref="L2:V2"/>
  </mergeCells>
  <hyperlinks>
    <hyperlink ref="F1:G1" location="C2" display="1) Krycí list soupisu"/>
    <hyperlink ref="G1:H1" location="C50" display="2) Rekapitulace"/>
    <hyperlink ref="J1" location="C9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63" customWidth="1"/>
    <col min="2" max="2" width="1.664063" style="263" customWidth="1"/>
    <col min="3" max="4" width="5" style="263" customWidth="1"/>
    <col min="5" max="5" width="11.67" style="263" customWidth="1"/>
    <col min="6" max="6" width="9.17" style="263" customWidth="1"/>
    <col min="7" max="7" width="5" style="263" customWidth="1"/>
    <col min="8" max="8" width="77.83" style="263" customWidth="1"/>
    <col min="9" max="10" width="20" style="263" customWidth="1"/>
    <col min="11" max="11" width="1.664063" style="263" customWidth="1"/>
  </cols>
  <sheetData>
    <row r="1" ht="37.5" customHeight="1"/>
    <row r="2" ht="7.5" customHeight="1">
      <c r="B2" s="264"/>
      <c r="C2" s="265"/>
      <c r="D2" s="265"/>
      <c r="E2" s="265"/>
      <c r="F2" s="265"/>
      <c r="G2" s="265"/>
      <c r="H2" s="265"/>
      <c r="I2" s="265"/>
      <c r="J2" s="265"/>
      <c r="K2" s="266"/>
    </row>
    <row r="3" s="13" customFormat="1" ht="45" customHeight="1">
      <c r="B3" s="267"/>
      <c r="C3" s="268" t="s">
        <v>1223</v>
      </c>
      <c r="D3" s="268"/>
      <c r="E3" s="268"/>
      <c r="F3" s="268"/>
      <c r="G3" s="268"/>
      <c r="H3" s="268"/>
      <c r="I3" s="268"/>
      <c r="J3" s="268"/>
      <c r="K3" s="269"/>
    </row>
    <row r="4" ht="25.5" customHeight="1">
      <c r="B4" s="270"/>
      <c r="C4" s="271" t="s">
        <v>1224</v>
      </c>
      <c r="D4" s="271"/>
      <c r="E4" s="271"/>
      <c r="F4" s="271"/>
      <c r="G4" s="271"/>
      <c r="H4" s="271"/>
      <c r="I4" s="271"/>
      <c r="J4" s="271"/>
      <c r="K4" s="272"/>
    </row>
    <row r="5" ht="5.25" customHeight="1">
      <c r="B5" s="270"/>
      <c r="C5" s="273"/>
      <c r="D5" s="273"/>
      <c r="E5" s="273"/>
      <c r="F5" s="273"/>
      <c r="G5" s="273"/>
      <c r="H5" s="273"/>
      <c r="I5" s="273"/>
      <c r="J5" s="273"/>
      <c r="K5" s="272"/>
    </row>
    <row r="6" ht="15" customHeight="1">
      <c r="B6" s="270"/>
      <c r="C6" s="274" t="s">
        <v>1225</v>
      </c>
      <c r="D6" s="274"/>
      <c r="E6" s="274"/>
      <c r="F6" s="274"/>
      <c r="G6" s="274"/>
      <c r="H6" s="274"/>
      <c r="I6" s="274"/>
      <c r="J6" s="274"/>
      <c r="K6" s="272"/>
    </row>
    <row r="7" ht="15" customHeight="1">
      <c r="B7" s="275"/>
      <c r="C7" s="274" t="s">
        <v>1226</v>
      </c>
      <c r="D7" s="274"/>
      <c r="E7" s="274"/>
      <c r="F7" s="274"/>
      <c r="G7" s="274"/>
      <c r="H7" s="274"/>
      <c r="I7" s="274"/>
      <c r="J7" s="274"/>
      <c r="K7" s="272"/>
    </row>
    <row r="8" ht="12.75" customHeight="1">
      <c r="B8" s="275"/>
      <c r="C8" s="274"/>
      <c r="D8" s="274"/>
      <c r="E8" s="274"/>
      <c r="F8" s="274"/>
      <c r="G8" s="274"/>
      <c r="H8" s="274"/>
      <c r="I8" s="274"/>
      <c r="J8" s="274"/>
      <c r="K8" s="272"/>
    </row>
    <row r="9" ht="15" customHeight="1">
      <c r="B9" s="275"/>
      <c r="C9" s="274" t="s">
        <v>1227</v>
      </c>
      <c r="D9" s="274"/>
      <c r="E9" s="274"/>
      <c r="F9" s="274"/>
      <c r="G9" s="274"/>
      <c r="H9" s="274"/>
      <c r="I9" s="274"/>
      <c r="J9" s="274"/>
      <c r="K9" s="272"/>
    </row>
    <row r="10" ht="15" customHeight="1">
      <c r="B10" s="275"/>
      <c r="C10" s="274"/>
      <c r="D10" s="274" t="s">
        <v>1228</v>
      </c>
      <c r="E10" s="274"/>
      <c r="F10" s="274"/>
      <c r="G10" s="274"/>
      <c r="H10" s="274"/>
      <c r="I10" s="274"/>
      <c r="J10" s="274"/>
      <c r="K10" s="272"/>
    </row>
    <row r="11" ht="15" customHeight="1">
      <c r="B11" s="275"/>
      <c r="C11" s="276"/>
      <c r="D11" s="274" t="s">
        <v>1229</v>
      </c>
      <c r="E11" s="274"/>
      <c r="F11" s="274"/>
      <c r="G11" s="274"/>
      <c r="H11" s="274"/>
      <c r="I11" s="274"/>
      <c r="J11" s="274"/>
      <c r="K11" s="272"/>
    </row>
    <row r="12" ht="12.75" customHeight="1">
      <c r="B12" s="275"/>
      <c r="C12" s="276"/>
      <c r="D12" s="276"/>
      <c r="E12" s="276"/>
      <c r="F12" s="276"/>
      <c r="G12" s="276"/>
      <c r="H12" s="276"/>
      <c r="I12" s="276"/>
      <c r="J12" s="276"/>
      <c r="K12" s="272"/>
    </row>
    <row r="13" ht="15" customHeight="1">
      <c r="B13" s="275"/>
      <c r="C13" s="276"/>
      <c r="D13" s="274" t="s">
        <v>1230</v>
      </c>
      <c r="E13" s="274"/>
      <c r="F13" s="274"/>
      <c r="G13" s="274"/>
      <c r="H13" s="274"/>
      <c r="I13" s="274"/>
      <c r="J13" s="274"/>
      <c r="K13" s="272"/>
    </row>
    <row r="14" ht="15" customHeight="1">
      <c r="B14" s="275"/>
      <c r="C14" s="276"/>
      <c r="D14" s="274" t="s">
        <v>1231</v>
      </c>
      <c r="E14" s="274"/>
      <c r="F14" s="274"/>
      <c r="G14" s="274"/>
      <c r="H14" s="274"/>
      <c r="I14" s="274"/>
      <c r="J14" s="274"/>
      <c r="K14" s="272"/>
    </row>
    <row r="15" ht="15" customHeight="1">
      <c r="B15" s="275"/>
      <c r="C15" s="276"/>
      <c r="D15" s="274" t="s">
        <v>1232</v>
      </c>
      <c r="E15" s="274"/>
      <c r="F15" s="274"/>
      <c r="G15" s="274"/>
      <c r="H15" s="274"/>
      <c r="I15" s="274"/>
      <c r="J15" s="274"/>
      <c r="K15" s="272"/>
    </row>
    <row r="16" ht="15" customHeight="1">
      <c r="B16" s="275"/>
      <c r="C16" s="276"/>
      <c r="D16" s="276"/>
      <c r="E16" s="277" t="s">
        <v>75</v>
      </c>
      <c r="F16" s="274" t="s">
        <v>1233</v>
      </c>
      <c r="G16" s="274"/>
      <c r="H16" s="274"/>
      <c r="I16" s="274"/>
      <c r="J16" s="274"/>
      <c r="K16" s="272"/>
    </row>
    <row r="17" ht="15" customHeight="1">
      <c r="B17" s="275"/>
      <c r="C17" s="276"/>
      <c r="D17" s="276"/>
      <c r="E17" s="277" t="s">
        <v>1234</v>
      </c>
      <c r="F17" s="274" t="s">
        <v>1235</v>
      </c>
      <c r="G17" s="274"/>
      <c r="H17" s="274"/>
      <c r="I17" s="274"/>
      <c r="J17" s="274"/>
      <c r="K17" s="272"/>
    </row>
    <row r="18" ht="15" customHeight="1">
      <c r="B18" s="275"/>
      <c r="C18" s="276"/>
      <c r="D18" s="276"/>
      <c r="E18" s="277" t="s">
        <v>1236</v>
      </c>
      <c r="F18" s="274" t="s">
        <v>1237</v>
      </c>
      <c r="G18" s="274"/>
      <c r="H18" s="274"/>
      <c r="I18" s="274"/>
      <c r="J18" s="274"/>
      <c r="K18" s="272"/>
    </row>
    <row r="19" ht="15" customHeight="1">
      <c r="B19" s="275"/>
      <c r="C19" s="276"/>
      <c r="D19" s="276"/>
      <c r="E19" s="277" t="s">
        <v>1238</v>
      </c>
      <c r="F19" s="274" t="s">
        <v>1239</v>
      </c>
      <c r="G19" s="274"/>
      <c r="H19" s="274"/>
      <c r="I19" s="274"/>
      <c r="J19" s="274"/>
      <c r="K19" s="272"/>
    </row>
    <row r="20" ht="15" customHeight="1">
      <c r="B20" s="275"/>
      <c r="C20" s="276"/>
      <c r="D20" s="276"/>
      <c r="E20" s="277" t="s">
        <v>1240</v>
      </c>
      <c r="F20" s="274" t="s">
        <v>1241</v>
      </c>
      <c r="G20" s="274"/>
      <c r="H20" s="274"/>
      <c r="I20" s="274"/>
      <c r="J20" s="274"/>
      <c r="K20" s="272"/>
    </row>
    <row r="21" ht="15" customHeight="1">
      <c r="B21" s="275"/>
      <c r="C21" s="276"/>
      <c r="D21" s="276"/>
      <c r="E21" s="277" t="s">
        <v>1242</v>
      </c>
      <c r="F21" s="274" t="s">
        <v>1243</v>
      </c>
      <c r="G21" s="274"/>
      <c r="H21" s="274"/>
      <c r="I21" s="274"/>
      <c r="J21" s="274"/>
      <c r="K21" s="272"/>
    </row>
    <row r="22" ht="12.75" customHeight="1">
      <c r="B22" s="275"/>
      <c r="C22" s="276"/>
      <c r="D22" s="276"/>
      <c r="E22" s="276"/>
      <c r="F22" s="276"/>
      <c r="G22" s="276"/>
      <c r="H22" s="276"/>
      <c r="I22" s="276"/>
      <c r="J22" s="276"/>
      <c r="K22" s="272"/>
    </row>
    <row r="23" ht="15" customHeight="1">
      <c r="B23" s="275"/>
      <c r="C23" s="274" t="s">
        <v>1244</v>
      </c>
      <c r="D23" s="274"/>
      <c r="E23" s="274"/>
      <c r="F23" s="274"/>
      <c r="G23" s="274"/>
      <c r="H23" s="274"/>
      <c r="I23" s="274"/>
      <c r="J23" s="274"/>
      <c r="K23" s="272"/>
    </row>
    <row r="24" ht="15" customHeight="1">
      <c r="B24" s="275"/>
      <c r="C24" s="274" t="s">
        <v>1245</v>
      </c>
      <c r="D24" s="274"/>
      <c r="E24" s="274"/>
      <c r="F24" s="274"/>
      <c r="G24" s="274"/>
      <c r="H24" s="274"/>
      <c r="I24" s="274"/>
      <c r="J24" s="274"/>
      <c r="K24" s="272"/>
    </row>
    <row r="25" ht="15" customHeight="1">
      <c r="B25" s="275"/>
      <c r="C25" s="274"/>
      <c r="D25" s="274" t="s">
        <v>1246</v>
      </c>
      <c r="E25" s="274"/>
      <c r="F25" s="274"/>
      <c r="G25" s="274"/>
      <c r="H25" s="274"/>
      <c r="I25" s="274"/>
      <c r="J25" s="274"/>
      <c r="K25" s="272"/>
    </row>
    <row r="26" ht="15" customHeight="1">
      <c r="B26" s="275"/>
      <c r="C26" s="276"/>
      <c r="D26" s="274" t="s">
        <v>1247</v>
      </c>
      <c r="E26" s="274"/>
      <c r="F26" s="274"/>
      <c r="G26" s="274"/>
      <c r="H26" s="274"/>
      <c r="I26" s="274"/>
      <c r="J26" s="274"/>
      <c r="K26" s="272"/>
    </row>
    <row r="27" ht="12.75" customHeight="1">
      <c r="B27" s="275"/>
      <c r="C27" s="276"/>
      <c r="D27" s="276"/>
      <c r="E27" s="276"/>
      <c r="F27" s="276"/>
      <c r="G27" s="276"/>
      <c r="H27" s="276"/>
      <c r="I27" s="276"/>
      <c r="J27" s="276"/>
      <c r="K27" s="272"/>
    </row>
    <row r="28" ht="15" customHeight="1">
      <c r="B28" s="275"/>
      <c r="C28" s="276"/>
      <c r="D28" s="274" t="s">
        <v>1248</v>
      </c>
      <c r="E28" s="274"/>
      <c r="F28" s="274"/>
      <c r="G28" s="274"/>
      <c r="H28" s="274"/>
      <c r="I28" s="274"/>
      <c r="J28" s="274"/>
      <c r="K28" s="272"/>
    </row>
    <row r="29" ht="15" customHeight="1">
      <c r="B29" s="275"/>
      <c r="C29" s="276"/>
      <c r="D29" s="274" t="s">
        <v>1249</v>
      </c>
      <c r="E29" s="274"/>
      <c r="F29" s="274"/>
      <c r="G29" s="274"/>
      <c r="H29" s="274"/>
      <c r="I29" s="274"/>
      <c r="J29" s="274"/>
      <c r="K29" s="272"/>
    </row>
    <row r="30" ht="12.75" customHeight="1">
      <c r="B30" s="275"/>
      <c r="C30" s="276"/>
      <c r="D30" s="276"/>
      <c r="E30" s="276"/>
      <c r="F30" s="276"/>
      <c r="G30" s="276"/>
      <c r="H30" s="276"/>
      <c r="I30" s="276"/>
      <c r="J30" s="276"/>
      <c r="K30" s="272"/>
    </row>
    <row r="31" ht="15" customHeight="1">
      <c r="B31" s="275"/>
      <c r="C31" s="276"/>
      <c r="D31" s="274" t="s">
        <v>1250</v>
      </c>
      <c r="E31" s="274"/>
      <c r="F31" s="274"/>
      <c r="G31" s="274"/>
      <c r="H31" s="274"/>
      <c r="I31" s="274"/>
      <c r="J31" s="274"/>
      <c r="K31" s="272"/>
    </row>
    <row r="32" ht="15" customHeight="1">
      <c r="B32" s="275"/>
      <c r="C32" s="276"/>
      <c r="D32" s="274" t="s">
        <v>1251</v>
      </c>
      <c r="E32" s="274"/>
      <c r="F32" s="274"/>
      <c r="G32" s="274"/>
      <c r="H32" s="274"/>
      <c r="I32" s="274"/>
      <c r="J32" s="274"/>
      <c r="K32" s="272"/>
    </row>
    <row r="33" ht="15" customHeight="1">
      <c r="B33" s="275"/>
      <c r="C33" s="276"/>
      <c r="D33" s="274" t="s">
        <v>1252</v>
      </c>
      <c r="E33" s="274"/>
      <c r="F33" s="274"/>
      <c r="G33" s="274"/>
      <c r="H33" s="274"/>
      <c r="I33" s="274"/>
      <c r="J33" s="274"/>
      <c r="K33" s="272"/>
    </row>
    <row r="34" ht="15" customHeight="1">
      <c r="B34" s="275"/>
      <c r="C34" s="276"/>
      <c r="D34" s="274"/>
      <c r="E34" s="278" t="s">
        <v>120</v>
      </c>
      <c r="F34" s="274"/>
      <c r="G34" s="274" t="s">
        <v>1253</v>
      </c>
      <c r="H34" s="274"/>
      <c r="I34" s="274"/>
      <c r="J34" s="274"/>
      <c r="K34" s="272"/>
    </row>
    <row r="35" ht="30.75" customHeight="1">
      <c r="B35" s="275"/>
      <c r="C35" s="276"/>
      <c r="D35" s="274"/>
      <c r="E35" s="278" t="s">
        <v>1254</v>
      </c>
      <c r="F35" s="274"/>
      <c r="G35" s="274" t="s">
        <v>1255</v>
      </c>
      <c r="H35" s="274"/>
      <c r="I35" s="274"/>
      <c r="J35" s="274"/>
      <c r="K35" s="272"/>
    </row>
    <row r="36" ht="15" customHeight="1">
      <c r="B36" s="275"/>
      <c r="C36" s="276"/>
      <c r="D36" s="274"/>
      <c r="E36" s="278" t="s">
        <v>52</v>
      </c>
      <c r="F36" s="274"/>
      <c r="G36" s="274" t="s">
        <v>1256</v>
      </c>
      <c r="H36" s="274"/>
      <c r="I36" s="274"/>
      <c r="J36" s="274"/>
      <c r="K36" s="272"/>
    </row>
    <row r="37" ht="15" customHeight="1">
      <c r="B37" s="275"/>
      <c r="C37" s="276"/>
      <c r="D37" s="274"/>
      <c r="E37" s="278" t="s">
        <v>121</v>
      </c>
      <c r="F37" s="274"/>
      <c r="G37" s="274" t="s">
        <v>1257</v>
      </c>
      <c r="H37" s="274"/>
      <c r="I37" s="274"/>
      <c r="J37" s="274"/>
      <c r="K37" s="272"/>
    </row>
    <row r="38" ht="15" customHeight="1">
      <c r="B38" s="275"/>
      <c r="C38" s="276"/>
      <c r="D38" s="274"/>
      <c r="E38" s="278" t="s">
        <v>122</v>
      </c>
      <c r="F38" s="274"/>
      <c r="G38" s="274" t="s">
        <v>1258</v>
      </c>
      <c r="H38" s="274"/>
      <c r="I38" s="274"/>
      <c r="J38" s="274"/>
      <c r="K38" s="272"/>
    </row>
    <row r="39" ht="15" customHeight="1">
      <c r="B39" s="275"/>
      <c r="C39" s="276"/>
      <c r="D39" s="274"/>
      <c r="E39" s="278" t="s">
        <v>123</v>
      </c>
      <c r="F39" s="274"/>
      <c r="G39" s="274" t="s">
        <v>1259</v>
      </c>
      <c r="H39" s="274"/>
      <c r="I39" s="274"/>
      <c r="J39" s="274"/>
      <c r="K39" s="272"/>
    </row>
    <row r="40" ht="15" customHeight="1">
      <c r="B40" s="275"/>
      <c r="C40" s="276"/>
      <c r="D40" s="274"/>
      <c r="E40" s="278" t="s">
        <v>1260</v>
      </c>
      <c r="F40" s="274"/>
      <c r="G40" s="274" t="s">
        <v>1261</v>
      </c>
      <c r="H40" s="274"/>
      <c r="I40" s="274"/>
      <c r="J40" s="274"/>
      <c r="K40" s="272"/>
    </row>
    <row r="41" ht="15" customHeight="1">
      <c r="B41" s="275"/>
      <c r="C41" s="276"/>
      <c r="D41" s="274"/>
      <c r="E41" s="278"/>
      <c r="F41" s="274"/>
      <c r="G41" s="274" t="s">
        <v>1262</v>
      </c>
      <c r="H41" s="274"/>
      <c r="I41" s="274"/>
      <c r="J41" s="274"/>
      <c r="K41" s="272"/>
    </row>
    <row r="42" ht="15" customHeight="1">
      <c r="B42" s="275"/>
      <c r="C42" s="276"/>
      <c r="D42" s="274"/>
      <c r="E42" s="278" t="s">
        <v>1263</v>
      </c>
      <c r="F42" s="274"/>
      <c r="G42" s="274" t="s">
        <v>1264</v>
      </c>
      <c r="H42" s="274"/>
      <c r="I42" s="274"/>
      <c r="J42" s="274"/>
      <c r="K42" s="272"/>
    </row>
    <row r="43" ht="15" customHeight="1">
      <c r="B43" s="275"/>
      <c r="C43" s="276"/>
      <c r="D43" s="274"/>
      <c r="E43" s="278" t="s">
        <v>125</v>
      </c>
      <c r="F43" s="274"/>
      <c r="G43" s="274" t="s">
        <v>1265</v>
      </c>
      <c r="H43" s="274"/>
      <c r="I43" s="274"/>
      <c r="J43" s="274"/>
      <c r="K43" s="272"/>
    </row>
    <row r="44" ht="12.75" customHeight="1">
      <c r="B44" s="275"/>
      <c r="C44" s="276"/>
      <c r="D44" s="274"/>
      <c r="E44" s="274"/>
      <c r="F44" s="274"/>
      <c r="G44" s="274"/>
      <c r="H44" s="274"/>
      <c r="I44" s="274"/>
      <c r="J44" s="274"/>
      <c r="K44" s="272"/>
    </row>
    <row r="45" ht="15" customHeight="1">
      <c r="B45" s="275"/>
      <c r="C45" s="276"/>
      <c r="D45" s="274" t="s">
        <v>1266</v>
      </c>
      <c r="E45" s="274"/>
      <c r="F45" s="274"/>
      <c r="G45" s="274"/>
      <c r="H45" s="274"/>
      <c r="I45" s="274"/>
      <c r="J45" s="274"/>
      <c r="K45" s="272"/>
    </row>
    <row r="46" ht="15" customHeight="1">
      <c r="B46" s="275"/>
      <c r="C46" s="276"/>
      <c r="D46" s="276"/>
      <c r="E46" s="274" t="s">
        <v>1267</v>
      </c>
      <c r="F46" s="274"/>
      <c r="G46" s="274"/>
      <c r="H46" s="274"/>
      <c r="I46" s="274"/>
      <c r="J46" s="274"/>
      <c r="K46" s="272"/>
    </row>
    <row r="47" ht="15" customHeight="1">
      <c r="B47" s="275"/>
      <c r="C47" s="276"/>
      <c r="D47" s="276"/>
      <c r="E47" s="274" t="s">
        <v>1268</v>
      </c>
      <c r="F47" s="274"/>
      <c r="G47" s="274"/>
      <c r="H47" s="274"/>
      <c r="I47" s="274"/>
      <c r="J47" s="274"/>
      <c r="K47" s="272"/>
    </row>
    <row r="48" ht="15" customHeight="1">
      <c r="B48" s="275"/>
      <c r="C48" s="276"/>
      <c r="D48" s="276"/>
      <c r="E48" s="274" t="s">
        <v>1269</v>
      </c>
      <c r="F48" s="274"/>
      <c r="G48" s="274"/>
      <c r="H48" s="274"/>
      <c r="I48" s="274"/>
      <c r="J48" s="274"/>
      <c r="K48" s="272"/>
    </row>
    <row r="49" ht="15" customHeight="1">
      <c r="B49" s="275"/>
      <c r="C49" s="276"/>
      <c r="D49" s="274" t="s">
        <v>1270</v>
      </c>
      <c r="E49" s="274"/>
      <c r="F49" s="274"/>
      <c r="G49" s="274"/>
      <c r="H49" s="274"/>
      <c r="I49" s="274"/>
      <c r="J49" s="274"/>
      <c r="K49" s="272"/>
    </row>
    <row r="50" ht="25.5" customHeight="1">
      <c r="B50" s="270"/>
      <c r="C50" s="271" t="s">
        <v>1271</v>
      </c>
      <c r="D50" s="271"/>
      <c r="E50" s="271"/>
      <c r="F50" s="271"/>
      <c r="G50" s="271"/>
      <c r="H50" s="271"/>
      <c r="I50" s="271"/>
      <c r="J50" s="271"/>
      <c r="K50" s="272"/>
    </row>
    <row r="51" ht="5.25" customHeight="1">
      <c r="B51" s="270"/>
      <c r="C51" s="273"/>
      <c r="D51" s="273"/>
      <c r="E51" s="273"/>
      <c r="F51" s="273"/>
      <c r="G51" s="273"/>
      <c r="H51" s="273"/>
      <c r="I51" s="273"/>
      <c r="J51" s="273"/>
      <c r="K51" s="272"/>
    </row>
    <row r="52" ht="15" customHeight="1">
      <c r="B52" s="270"/>
      <c r="C52" s="274" t="s">
        <v>1272</v>
      </c>
      <c r="D52" s="274"/>
      <c r="E52" s="274"/>
      <c r="F52" s="274"/>
      <c r="G52" s="274"/>
      <c r="H52" s="274"/>
      <c r="I52" s="274"/>
      <c r="J52" s="274"/>
      <c r="K52" s="272"/>
    </row>
    <row r="53" ht="15" customHeight="1">
      <c r="B53" s="270"/>
      <c r="C53" s="274" t="s">
        <v>1273</v>
      </c>
      <c r="D53" s="274"/>
      <c r="E53" s="274"/>
      <c r="F53" s="274"/>
      <c r="G53" s="274"/>
      <c r="H53" s="274"/>
      <c r="I53" s="274"/>
      <c r="J53" s="274"/>
      <c r="K53" s="272"/>
    </row>
    <row r="54" ht="12.75" customHeight="1">
      <c r="B54" s="270"/>
      <c r="C54" s="274"/>
      <c r="D54" s="274"/>
      <c r="E54" s="274"/>
      <c r="F54" s="274"/>
      <c r="G54" s="274"/>
      <c r="H54" s="274"/>
      <c r="I54" s="274"/>
      <c r="J54" s="274"/>
      <c r="K54" s="272"/>
    </row>
    <row r="55" ht="15" customHeight="1">
      <c r="B55" s="270"/>
      <c r="C55" s="274" t="s">
        <v>1274</v>
      </c>
      <c r="D55" s="274"/>
      <c r="E55" s="274"/>
      <c r="F55" s="274"/>
      <c r="G55" s="274"/>
      <c r="H55" s="274"/>
      <c r="I55" s="274"/>
      <c r="J55" s="274"/>
      <c r="K55" s="272"/>
    </row>
    <row r="56" ht="15" customHeight="1">
      <c r="B56" s="270"/>
      <c r="C56" s="276"/>
      <c r="D56" s="274" t="s">
        <v>1275</v>
      </c>
      <c r="E56" s="274"/>
      <c r="F56" s="274"/>
      <c r="G56" s="274"/>
      <c r="H56" s="274"/>
      <c r="I56" s="274"/>
      <c r="J56" s="274"/>
      <c r="K56" s="272"/>
    </row>
    <row r="57" ht="15" customHeight="1">
      <c r="B57" s="270"/>
      <c r="C57" s="276"/>
      <c r="D57" s="274" t="s">
        <v>1276</v>
      </c>
      <c r="E57" s="274"/>
      <c r="F57" s="274"/>
      <c r="G57" s="274"/>
      <c r="H57" s="274"/>
      <c r="I57" s="274"/>
      <c r="J57" s="274"/>
      <c r="K57" s="272"/>
    </row>
    <row r="58" ht="15" customHeight="1">
      <c r="B58" s="270"/>
      <c r="C58" s="276"/>
      <c r="D58" s="274" t="s">
        <v>1277</v>
      </c>
      <c r="E58" s="274"/>
      <c r="F58" s="274"/>
      <c r="G58" s="274"/>
      <c r="H58" s="274"/>
      <c r="I58" s="274"/>
      <c r="J58" s="274"/>
      <c r="K58" s="272"/>
    </row>
    <row r="59" ht="15" customHeight="1">
      <c r="B59" s="270"/>
      <c r="C59" s="276"/>
      <c r="D59" s="274" t="s">
        <v>1278</v>
      </c>
      <c r="E59" s="274"/>
      <c r="F59" s="274"/>
      <c r="G59" s="274"/>
      <c r="H59" s="274"/>
      <c r="I59" s="274"/>
      <c r="J59" s="274"/>
      <c r="K59" s="272"/>
    </row>
    <row r="60" ht="15" customHeight="1">
      <c r="B60" s="270"/>
      <c r="C60" s="276"/>
      <c r="D60" s="279" t="s">
        <v>1279</v>
      </c>
      <c r="E60" s="279"/>
      <c r="F60" s="279"/>
      <c r="G60" s="279"/>
      <c r="H60" s="279"/>
      <c r="I60" s="279"/>
      <c r="J60" s="279"/>
      <c r="K60" s="272"/>
    </row>
    <row r="61" ht="15" customHeight="1">
      <c r="B61" s="270"/>
      <c r="C61" s="276"/>
      <c r="D61" s="274" t="s">
        <v>1280</v>
      </c>
      <c r="E61" s="274"/>
      <c r="F61" s="274"/>
      <c r="G61" s="274"/>
      <c r="H61" s="274"/>
      <c r="I61" s="274"/>
      <c r="J61" s="274"/>
      <c r="K61" s="272"/>
    </row>
    <row r="62" ht="12.75" customHeight="1">
      <c r="B62" s="270"/>
      <c r="C62" s="276"/>
      <c r="D62" s="276"/>
      <c r="E62" s="280"/>
      <c r="F62" s="276"/>
      <c r="G62" s="276"/>
      <c r="H62" s="276"/>
      <c r="I62" s="276"/>
      <c r="J62" s="276"/>
      <c r="K62" s="272"/>
    </row>
    <row r="63" ht="15" customHeight="1">
      <c r="B63" s="270"/>
      <c r="C63" s="276"/>
      <c r="D63" s="274" t="s">
        <v>1281</v>
      </c>
      <c r="E63" s="274"/>
      <c r="F63" s="274"/>
      <c r="G63" s="274"/>
      <c r="H63" s="274"/>
      <c r="I63" s="274"/>
      <c r="J63" s="274"/>
      <c r="K63" s="272"/>
    </row>
    <row r="64" ht="15" customHeight="1">
      <c r="B64" s="270"/>
      <c r="C64" s="276"/>
      <c r="D64" s="279" t="s">
        <v>1282</v>
      </c>
      <c r="E64" s="279"/>
      <c r="F64" s="279"/>
      <c r="G64" s="279"/>
      <c r="H64" s="279"/>
      <c r="I64" s="279"/>
      <c r="J64" s="279"/>
      <c r="K64" s="272"/>
    </row>
    <row r="65" ht="15" customHeight="1">
      <c r="B65" s="270"/>
      <c r="C65" s="276"/>
      <c r="D65" s="274" t="s">
        <v>1283</v>
      </c>
      <c r="E65" s="274"/>
      <c r="F65" s="274"/>
      <c r="G65" s="274"/>
      <c r="H65" s="274"/>
      <c r="I65" s="274"/>
      <c r="J65" s="274"/>
      <c r="K65" s="272"/>
    </row>
    <row r="66" ht="15" customHeight="1">
      <c r="B66" s="270"/>
      <c r="C66" s="276"/>
      <c r="D66" s="274" t="s">
        <v>1284</v>
      </c>
      <c r="E66" s="274"/>
      <c r="F66" s="274"/>
      <c r="G66" s="274"/>
      <c r="H66" s="274"/>
      <c r="I66" s="274"/>
      <c r="J66" s="274"/>
      <c r="K66" s="272"/>
    </row>
    <row r="67" ht="15" customHeight="1">
      <c r="B67" s="270"/>
      <c r="C67" s="276"/>
      <c r="D67" s="274" t="s">
        <v>1285</v>
      </c>
      <c r="E67" s="274"/>
      <c r="F67" s="274"/>
      <c r="G67" s="274"/>
      <c r="H67" s="274"/>
      <c r="I67" s="274"/>
      <c r="J67" s="274"/>
      <c r="K67" s="272"/>
    </row>
    <row r="68" ht="15" customHeight="1">
      <c r="B68" s="270"/>
      <c r="C68" s="276"/>
      <c r="D68" s="274" t="s">
        <v>1286</v>
      </c>
      <c r="E68" s="274"/>
      <c r="F68" s="274"/>
      <c r="G68" s="274"/>
      <c r="H68" s="274"/>
      <c r="I68" s="274"/>
      <c r="J68" s="274"/>
      <c r="K68" s="272"/>
    </row>
    <row r="69" ht="12.75" customHeight="1">
      <c r="B69" s="281"/>
      <c r="C69" s="282"/>
      <c r="D69" s="282"/>
      <c r="E69" s="282"/>
      <c r="F69" s="282"/>
      <c r="G69" s="282"/>
      <c r="H69" s="282"/>
      <c r="I69" s="282"/>
      <c r="J69" s="282"/>
      <c r="K69" s="283"/>
    </row>
    <row r="70" ht="18.75" customHeight="1">
      <c r="B70" s="284"/>
      <c r="C70" s="284"/>
      <c r="D70" s="284"/>
      <c r="E70" s="284"/>
      <c r="F70" s="284"/>
      <c r="G70" s="284"/>
      <c r="H70" s="284"/>
      <c r="I70" s="284"/>
      <c r="J70" s="284"/>
      <c r="K70" s="285"/>
    </row>
    <row r="71" ht="18.75" customHeight="1">
      <c r="B71" s="285"/>
      <c r="C71" s="285"/>
      <c r="D71" s="285"/>
      <c r="E71" s="285"/>
      <c r="F71" s="285"/>
      <c r="G71" s="285"/>
      <c r="H71" s="285"/>
      <c r="I71" s="285"/>
      <c r="J71" s="285"/>
      <c r="K71" s="285"/>
    </row>
    <row r="72" ht="7.5" customHeight="1">
      <c r="B72" s="286"/>
      <c r="C72" s="287"/>
      <c r="D72" s="287"/>
      <c r="E72" s="287"/>
      <c r="F72" s="287"/>
      <c r="G72" s="287"/>
      <c r="H72" s="287"/>
      <c r="I72" s="287"/>
      <c r="J72" s="287"/>
      <c r="K72" s="288"/>
    </row>
    <row r="73" ht="45" customHeight="1">
      <c r="B73" s="289"/>
      <c r="C73" s="290" t="s">
        <v>82</v>
      </c>
      <c r="D73" s="290"/>
      <c r="E73" s="290"/>
      <c r="F73" s="290"/>
      <c r="G73" s="290"/>
      <c r="H73" s="290"/>
      <c r="I73" s="290"/>
      <c r="J73" s="290"/>
      <c r="K73" s="291"/>
    </row>
    <row r="74" ht="17.25" customHeight="1">
      <c r="B74" s="289"/>
      <c r="C74" s="292" t="s">
        <v>1287</v>
      </c>
      <c r="D74" s="292"/>
      <c r="E74" s="292"/>
      <c r="F74" s="292" t="s">
        <v>1288</v>
      </c>
      <c r="G74" s="293"/>
      <c r="H74" s="292" t="s">
        <v>121</v>
      </c>
      <c r="I74" s="292" t="s">
        <v>56</v>
      </c>
      <c r="J74" s="292" t="s">
        <v>1289</v>
      </c>
      <c r="K74" s="291"/>
    </row>
    <row r="75" ht="17.25" customHeight="1">
      <c r="B75" s="289"/>
      <c r="C75" s="294" t="s">
        <v>1290</v>
      </c>
      <c r="D75" s="294"/>
      <c r="E75" s="294"/>
      <c r="F75" s="295" t="s">
        <v>1291</v>
      </c>
      <c r="G75" s="296"/>
      <c r="H75" s="294"/>
      <c r="I75" s="294"/>
      <c r="J75" s="294" t="s">
        <v>1292</v>
      </c>
      <c r="K75" s="291"/>
    </row>
    <row r="76" ht="5.25" customHeight="1">
      <c r="B76" s="289"/>
      <c r="C76" s="297"/>
      <c r="D76" s="297"/>
      <c r="E76" s="297"/>
      <c r="F76" s="297"/>
      <c r="G76" s="298"/>
      <c r="H76" s="297"/>
      <c r="I76" s="297"/>
      <c r="J76" s="297"/>
      <c r="K76" s="291"/>
    </row>
    <row r="77" ht="15" customHeight="1">
      <c r="B77" s="289"/>
      <c r="C77" s="278" t="s">
        <v>52</v>
      </c>
      <c r="D77" s="297"/>
      <c r="E77" s="297"/>
      <c r="F77" s="299" t="s">
        <v>1293</v>
      </c>
      <c r="G77" s="298"/>
      <c r="H77" s="278" t="s">
        <v>1294</v>
      </c>
      <c r="I77" s="278" t="s">
        <v>1295</v>
      </c>
      <c r="J77" s="278">
        <v>20</v>
      </c>
      <c r="K77" s="291"/>
    </row>
    <row r="78" ht="15" customHeight="1">
      <c r="B78" s="289"/>
      <c r="C78" s="278" t="s">
        <v>1296</v>
      </c>
      <c r="D78" s="278"/>
      <c r="E78" s="278"/>
      <c r="F78" s="299" t="s">
        <v>1293</v>
      </c>
      <c r="G78" s="298"/>
      <c r="H78" s="278" t="s">
        <v>1297</v>
      </c>
      <c r="I78" s="278" t="s">
        <v>1295</v>
      </c>
      <c r="J78" s="278">
        <v>120</v>
      </c>
      <c r="K78" s="291"/>
    </row>
    <row r="79" ht="15" customHeight="1">
      <c r="B79" s="300"/>
      <c r="C79" s="278" t="s">
        <v>1298</v>
      </c>
      <c r="D79" s="278"/>
      <c r="E79" s="278"/>
      <c r="F79" s="299" t="s">
        <v>1299</v>
      </c>
      <c r="G79" s="298"/>
      <c r="H79" s="278" t="s">
        <v>1300</v>
      </c>
      <c r="I79" s="278" t="s">
        <v>1295</v>
      </c>
      <c r="J79" s="278">
        <v>50</v>
      </c>
      <c r="K79" s="291"/>
    </row>
    <row r="80" ht="15" customHeight="1">
      <c r="B80" s="300"/>
      <c r="C80" s="278" t="s">
        <v>1301</v>
      </c>
      <c r="D80" s="278"/>
      <c r="E80" s="278"/>
      <c r="F80" s="299" t="s">
        <v>1293</v>
      </c>
      <c r="G80" s="298"/>
      <c r="H80" s="278" t="s">
        <v>1302</v>
      </c>
      <c r="I80" s="278" t="s">
        <v>1303</v>
      </c>
      <c r="J80" s="278"/>
      <c r="K80" s="291"/>
    </row>
    <row r="81" ht="15" customHeight="1">
      <c r="B81" s="300"/>
      <c r="C81" s="301" t="s">
        <v>1304</v>
      </c>
      <c r="D81" s="301"/>
      <c r="E81" s="301"/>
      <c r="F81" s="302" t="s">
        <v>1299</v>
      </c>
      <c r="G81" s="301"/>
      <c r="H81" s="301" t="s">
        <v>1305</v>
      </c>
      <c r="I81" s="301" t="s">
        <v>1295</v>
      </c>
      <c r="J81" s="301">
        <v>15</v>
      </c>
      <c r="K81" s="291"/>
    </row>
    <row r="82" ht="15" customHeight="1">
      <c r="B82" s="300"/>
      <c r="C82" s="301" t="s">
        <v>1306</v>
      </c>
      <c r="D82" s="301"/>
      <c r="E82" s="301"/>
      <c r="F82" s="302" t="s">
        <v>1299</v>
      </c>
      <c r="G82" s="301"/>
      <c r="H82" s="301" t="s">
        <v>1307</v>
      </c>
      <c r="I82" s="301" t="s">
        <v>1295</v>
      </c>
      <c r="J82" s="301">
        <v>15</v>
      </c>
      <c r="K82" s="291"/>
    </row>
    <row r="83" ht="15" customHeight="1">
      <c r="B83" s="300"/>
      <c r="C83" s="301" t="s">
        <v>1308</v>
      </c>
      <c r="D83" s="301"/>
      <c r="E83" s="301"/>
      <c r="F83" s="302" t="s">
        <v>1299</v>
      </c>
      <c r="G83" s="301"/>
      <c r="H83" s="301" t="s">
        <v>1309</v>
      </c>
      <c r="I83" s="301" t="s">
        <v>1295</v>
      </c>
      <c r="J83" s="301">
        <v>20</v>
      </c>
      <c r="K83" s="291"/>
    </row>
    <row r="84" ht="15" customHeight="1">
      <c r="B84" s="300"/>
      <c r="C84" s="301" t="s">
        <v>1310</v>
      </c>
      <c r="D84" s="301"/>
      <c r="E84" s="301"/>
      <c r="F84" s="302" t="s">
        <v>1299</v>
      </c>
      <c r="G84" s="301"/>
      <c r="H84" s="301" t="s">
        <v>1311</v>
      </c>
      <c r="I84" s="301" t="s">
        <v>1295</v>
      </c>
      <c r="J84" s="301">
        <v>20</v>
      </c>
      <c r="K84" s="291"/>
    </row>
    <row r="85" ht="15" customHeight="1">
      <c r="B85" s="300"/>
      <c r="C85" s="278" t="s">
        <v>1312</v>
      </c>
      <c r="D85" s="278"/>
      <c r="E85" s="278"/>
      <c r="F85" s="299" t="s">
        <v>1299</v>
      </c>
      <c r="G85" s="298"/>
      <c r="H85" s="278" t="s">
        <v>1313</v>
      </c>
      <c r="I85" s="278" t="s">
        <v>1295</v>
      </c>
      <c r="J85" s="278">
        <v>50</v>
      </c>
      <c r="K85" s="291"/>
    </row>
    <row r="86" ht="15" customHeight="1">
      <c r="B86" s="300"/>
      <c r="C86" s="278" t="s">
        <v>1314</v>
      </c>
      <c r="D86" s="278"/>
      <c r="E86" s="278"/>
      <c r="F86" s="299" t="s">
        <v>1299</v>
      </c>
      <c r="G86" s="298"/>
      <c r="H86" s="278" t="s">
        <v>1315</v>
      </c>
      <c r="I86" s="278" t="s">
        <v>1295</v>
      </c>
      <c r="J86" s="278">
        <v>20</v>
      </c>
      <c r="K86" s="291"/>
    </row>
    <row r="87" ht="15" customHeight="1">
      <c r="B87" s="300"/>
      <c r="C87" s="278" t="s">
        <v>1316</v>
      </c>
      <c r="D87" s="278"/>
      <c r="E87" s="278"/>
      <c r="F87" s="299" t="s">
        <v>1299</v>
      </c>
      <c r="G87" s="298"/>
      <c r="H87" s="278" t="s">
        <v>1317</v>
      </c>
      <c r="I87" s="278" t="s">
        <v>1295</v>
      </c>
      <c r="J87" s="278">
        <v>20</v>
      </c>
      <c r="K87" s="291"/>
    </row>
    <row r="88" ht="15" customHeight="1">
      <c r="B88" s="300"/>
      <c r="C88" s="278" t="s">
        <v>1318</v>
      </c>
      <c r="D88" s="278"/>
      <c r="E88" s="278"/>
      <c r="F88" s="299" t="s">
        <v>1299</v>
      </c>
      <c r="G88" s="298"/>
      <c r="H88" s="278" t="s">
        <v>1319</v>
      </c>
      <c r="I88" s="278" t="s">
        <v>1295</v>
      </c>
      <c r="J88" s="278">
        <v>50</v>
      </c>
      <c r="K88" s="291"/>
    </row>
    <row r="89" ht="15" customHeight="1">
      <c r="B89" s="300"/>
      <c r="C89" s="278" t="s">
        <v>1320</v>
      </c>
      <c r="D89" s="278"/>
      <c r="E89" s="278"/>
      <c r="F89" s="299" t="s">
        <v>1299</v>
      </c>
      <c r="G89" s="298"/>
      <c r="H89" s="278" t="s">
        <v>1320</v>
      </c>
      <c r="I89" s="278" t="s">
        <v>1295</v>
      </c>
      <c r="J89" s="278">
        <v>50</v>
      </c>
      <c r="K89" s="291"/>
    </row>
    <row r="90" ht="15" customHeight="1">
      <c r="B90" s="300"/>
      <c r="C90" s="278" t="s">
        <v>126</v>
      </c>
      <c r="D90" s="278"/>
      <c r="E90" s="278"/>
      <c r="F90" s="299" t="s">
        <v>1299</v>
      </c>
      <c r="G90" s="298"/>
      <c r="H90" s="278" t="s">
        <v>1321</v>
      </c>
      <c r="I90" s="278" t="s">
        <v>1295</v>
      </c>
      <c r="J90" s="278">
        <v>255</v>
      </c>
      <c r="K90" s="291"/>
    </row>
    <row r="91" ht="15" customHeight="1">
      <c r="B91" s="300"/>
      <c r="C91" s="278" t="s">
        <v>1322</v>
      </c>
      <c r="D91" s="278"/>
      <c r="E91" s="278"/>
      <c r="F91" s="299" t="s">
        <v>1293</v>
      </c>
      <c r="G91" s="298"/>
      <c r="H91" s="278" t="s">
        <v>1323</v>
      </c>
      <c r="I91" s="278" t="s">
        <v>1324</v>
      </c>
      <c r="J91" s="278"/>
      <c r="K91" s="291"/>
    </row>
    <row r="92" ht="15" customHeight="1">
      <c r="B92" s="300"/>
      <c r="C92" s="278" t="s">
        <v>1325</v>
      </c>
      <c r="D92" s="278"/>
      <c r="E92" s="278"/>
      <c r="F92" s="299" t="s">
        <v>1293</v>
      </c>
      <c r="G92" s="298"/>
      <c r="H92" s="278" t="s">
        <v>1326</v>
      </c>
      <c r="I92" s="278" t="s">
        <v>1327</v>
      </c>
      <c r="J92" s="278"/>
      <c r="K92" s="291"/>
    </row>
    <row r="93" ht="15" customHeight="1">
      <c r="B93" s="300"/>
      <c r="C93" s="278" t="s">
        <v>1328</v>
      </c>
      <c r="D93" s="278"/>
      <c r="E93" s="278"/>
      <c r="F93" s="299" t="s">
        <v>1293</v>
      </c>
      <c r="G93" s="298"/>
      <c r="H93" s="278" t="s">
        <v>1328</v>
      </c>
      <c r="I93" s="278" t="s">
        <v>1327</v>
      </c>
      <c r="J93" s="278"/>
      <c r="K93" s="291"/>
    </row>
    <row r="94" ht="15" customHeight="1">
      <c r="B94" s="300"/>
      <c r="C94" s="278" t="s">
        <v>37</v>
      </c>
      <c r="D94" s="278"/>
      <c r="E94" s="278"/>
      <c r="F94" s="299" t="s">
        <v>1293</v>
      </c>
      <c r="G94" s="298"/>
      <c r="H94" s="278" t="s">
        <v>1329</v>
      </c>
      <c r="I94" s="278" t="s">
        <v>1327</v>
      </c>
      <c r="J94" s="278"/>
      <c r="K94" s="291"/>
    </row>
    <row r="95" ht="15" customHeight="1">
      <c r="B95" s="300"/>
      <c r="C95" s="278" t="s">
        <v>47</v>
      </c>
      <c r="D95" s="278"/>
      <c r="E95" s="278"/>
      <c r="F95" s="299" t="s">
        <v>1293</v>
      </c>
      <c r="G95" s="298"/>
      <c r="H95" s="278" t="s">
        <v>1330</v>
      </c>
      <c r="I95" s="278" t="s">
        <v>1327</v>
      </c>
      <c r="J95" s="278"/>
      <c r="K95" s="291"/>
    </row>
    <row r="96" ht="15" customHeight="1">
      <c r="B96" s="303"/>
      <c r="C96" s="304"/>
      <c r="D96" s="304"/>
      <c r="E96" s="304"/>
      <c r="F96" s="304"/>
      <c r="G96" s="304"/>
      <c r="H96" s="304"/>
      <c r="I96" s="304"/>
      <c r="J96" s="304"/>
      <c r="K96" s="305"/>
    </row>
    <row r="97" ht="18.75" customHeight="1">
      <c r="B97" s="306"/>
      <c r="C97" s="307"/>
      <c r="D97" s="307"/>
      <c r="E97" s="307"/>
      <c r="F97" s="307"/>
      <c r="G97" s="307"/>
      <c r="H97" s="307"/>
      <c r="I97" s="307"/>
      <c r="J97" s="307"/>
      <c r="K97" s="306"/>
    </row>
    <row r="98" ht="18.75" customHeight="1">
      <c r="B98" s="285"/>
      <c r="C98" s="285"/>
      <c r="D98" s="285"/>
      <c r="E98" s="285"/>
      <c r="F98" s="285"/>
      <c r="G98" s="285"/>
      <c r="H98" s="285"/>
      <c r="I98" s="285"/>
      <c r="J98" s="285"/>
      <c r="K98" s="285"/>
    </row>
    <row r="99" ht="7.5" customHeight="1">
      <c r="B99" s="286"/>
      <c r="C99" s="287"/>
      <c r="D99" s="287"/>
      <c r="E99" s="287"/>
      <c r="F99" s="287"/>
      <c r="G99" s="287"/>
      <c r="H99" s="287"/>
      <c r="I99" s="287"/>
      <c r="J99" s="287"/>
      <c r="K99" s="288"/>
    </row>
    <row r="100" ht="45" customHeight="1">
      <c r="B100" s="289"/>
      <c r="C100" s="290" t="s">
        <v>1331</v>
      </c>
      <c r="D100" s="290"/>
      <c r="E100" s="290"/>
      <c r="F100" s="290"/>
      <c r="G100" s="290"/>
      <c r="H100" s="290"/>
      <c r="I100" s="290"/>
      <c r="J100" s="290"/>
      <c r="K100" s="291"/>
    </row>
    <row r="101" ht="17.25" customHeight="1">
      <c r="B101" s="289"/>
      <c r="C101" s="292" t="s">
        <v>1287</v>
      </c>
      <c r="D101" s="292"/>
      <c r="E101" s="292"/>
      <c r="F101" s="292" t="s">
        <v>1288</v>
      </c>
      <c r="G101" s="293"/>
      <c r="H101" s="292" t="s">
        <v>121</v>
      </c>
      <c r="I101" s="292" t="s">
        <v>56</v>
      </c>
      <c r="J101" s="292" t="s">
        <v>1289</v>
      </c>
      <c r="K101" s="291"/>
    </row>
    <row r="102" ht="17.25" customHeight="1">
      <c r="B102" s="289"/>
      <c r="C102" s="294" t="s">
        <v>1290</v>
      </c>
      <c r="D102" s="294"/>
      <c r="E102" s="294"/>
      <c r="F102" s="295" t="s">
        <v>1291</v>
      </c>
      <c r="G102" s="296"/>
      <c r="H102" s="294"/>
      <c r="I102" s="294"/>
      <c r="J102" s="294" t="s">
        <v>1292</v>
      </c>
      <c r="K102" s="291"/>
    </row>
    <row r="103" ht="5.25" customHeight="1">
      <c r="B103" s="289"/>
      <c r="C103" s="292"/>
      <c r="D103" s="292"/>
      <c r="E103" s="292"/>
      <c r="F103" s="292"/>
      <c r="G103" s="308"/>
      <c r="H103" s="292"/>
      <c r="I103" s="292"/>
      <c r="J103" s="292"/>
      <c r="K103" s="291"/>
    </row>
    <row r="104" ht="15" customHeight="1">
      <c r="B104" s="289"/>
      <c r="C104" s="278" t="s">
        <v>52</v>
      </c>
      <c r="D104" s="297"/>
      <c r="E104" s="297"/>
      <c r="F104" s="299" t="s">
        <v>1293</v>
      </c>
      <c r="G104" s="308"/>
      <c r="H104" s="278" t="s">
        <v>1332</v>
      </c>
      <c r="I104" s="278" t="s">
        <v>1295</v>
      </c>
      <c r="J104" s="278">
        <v>20</v>
      </c>
      <c r="K104" s="291"/>
    </row>
    <row r="105" ht="15" customHeight="1">
      <c r="B105" s="289"/>
      <c r="C105" s="278" t="s">
        <v>1296</v>
      </c>
      <c r="D105" s="278"/>
      <c r="E105" s="278"/>
      <c r="F105" s="299" t="s">
        <v>1293</v>
      </c>
      <c r="G105" s="278"/>
      <c r="H105" s="278" t="s">
        <v>1332</v>
      </c>
      <c r="I105" s="278" t="s">
        <v>1295</v>
      </c>
      <c r="J105" s="278">
        <v>120</v>
      </c>
      <c r="K105" s="291"/>
    </row>
    <row r="106" ht="15" customHeight="1">
      <c r="B106" s="300"/>
      <c r="C106" s="278" t="s">
        <v>1298</v>
      </c>
      <c r="D106" s="278"/>
      <c r="E106" s="278"/>
      <c r="F106" s="299" t="s">
        <v>1299</v>
      </c>
      <c r="G106" s="278"/>
      <c r="H106" s="278" t="s">
        <v>1332</v>
      </c>
      <c r="I106" s="278" t="s">
        <v>1295</v>
      </c>
      <c r="J106" s="278">
        <v>50</v>
      </c>
      <c r="K106" s="291"/>
    </row>
    <row r="107" ht="15" customHeight="1">
      <c r="B107" s="300"/>
      <c r="C107" s="278" t="s">
        <v>1301</v>
      </c>
      <c r="D107" s="278"/>
      <c r="E107" s="278"/>
      <c r="F107" s="299" t="s">
        <v>1293</v>
      </c>
      <c r="G107" s="278"/>
      <c r="H107" s="278" t="s">
        <v>1332</v>
      </c>
      <c r="I107" s="278" t="s">
        <v>1303</v>
      </c>
      <c r="J107" s="278"/>
      <c r="K107" s="291"/>
    </row>
    <row r="108" ht="15" customHeight="1">
      <c r="B108" s="300"/>
      <c r="C108" s="278" t="s">
        <v>1312</v>
      </c>
      <c r="D108" s="278"/>
      <c r="E108" s="278"/>
      <c r="F108" s="299" t="s">
        <v>1299</v>
      </c>
      <c r="G108" s="278"/>
      <c r="H108" s="278" t="s">
        <v>1332</v>
      </c>
      <c r="I108" s="278" t="s">
        <v>1295</v>
      </c>
      <c r="J108" s="278">
        <v>50</v>
      </c>
      <c r="K108" s="291"/>
    </row>
    <row r="109" ht="15" customHeight="1">
      <c r="B109" s="300"/>
      <c r="C109" s="278" t="s">
        <v>1320</v>
      </c>
      <c r="D109" s="278"/>
      <c r="E109" s="278"/>
      <c r="F109" s="299" t="s">
        <v>1299</v>
      </c>
      <c r="G109" s="278"/>
      <c r="H109" s="278" t="s">
        <v>1332</v>
      </c>
      <c r="I109" s="278" t="s">
        <v>1295</v>
      </c>
      <c r="J109" s="278">
        <v>50</v>
      </c>
      <c r="K109" s="291"/>
    </row>
    <row r="110" ht="15" customHeight="1">
      <c r="B110" s="300"/>
      <c r="C110" s="278" t="s">
        <v>1318</v>
      </c>
      <c r="D110" s="278"/>
      <c r="E110" s="278"/>
      <c r="F110" s="299" t="s">
        <v>1299</v>
      </c>
      <c r="G110" s="278"/>
      <c r="H110" s="278" t="s">
        <v>1332</v>
      </c>
      <c r="I110" s="278" t="s">
        <v>1295</v>
      </c>
      <c r="J110" s="278">
        <v>50</v>
      </c>
      <c r="K110" s="291"/>
    </row>
    <row r="111" ht="15" customHeight="1">
      <c r="B111" s="300"/>
      <c r="C111" s="278" t="s">
        <v>52</v>
      </c>
      <c r="D111" s="278"/>
      <c r="E111" s="278"/>
      <c r="F111" s="299" t="s">
        <v>1293</v>
      </c>
      <c r="G111" s="278"/>
      <c r="H111" s="278" t="s">
        <v>1333</v>
      </c>
      <c r="I111" s="278" t="s">
        <v>1295</v>
      </c>
      <c r="J111" s="278">
        <v>20</v>
      </c>
      <c r="K111" s="291"/>
    </row>
    <row r="112" ht="15" customHeight="1">
      <c r="B112" s="300"/>
      <c r="C112" s="278" t="s">
        <v>1334</v>
      </c>
      <c r="D112" s="278"/>
      <c r="E112" s="278"/>
      <c r="F112" s="299" t="s">
        <v>1293</v>
      </c>
      <c r="G112" s="278"/>
      <c r="H112" s="278" t="s">
        <v>1335</v>
      </c>
      <c r="I112" s="278" t="s">
        <v>1295</v>
      </c>
      <c r="J112" s="278">
        <v>120</v>
      </c>
      <c r="K112" s="291"/>
    </row>
    <row r="113" ht="15" customHeight="1">
      <c r="B113" s="300"/>
      <c r="C113" s="278" t="s">
        <v>37</v>
      </c>
      <c r="D113" s="278"/>
      <c r="E113" s="278"/>
      <c r="F113" s="299" t="s">
        <v>1293</v>
      </c>
      <c r="G113" s="278"/>
      <c r="H113" s="278" t="s">
        <v>1336</v>
      </c>
      <c r="I113" s="278" t="s">
        <v>1327</v>
      </c>
      <c r="J113" s="278"/>
      <c r="K113" s="291"/>
    </row>
    <row r="114" ht="15" customHeight="1">
      <c r="B114" s="300"/>
      <c r="C114" s="278" t="s">
        <v>47</v>
      </c>
      <c r="D114" s="278"/>
      <c r="E114" s="278"/>
      <c r="F114" s="299" t="s">
        <v>1293</v>
      </c>
      <c r="G114" s="278"/>
      <c r="H114" s="278" t="s">
        <v>1337</v>
      </c>
      <c r="I114" s="278" t="s">
        <v>1327</v>
      </c>
      <c r="J114" s="278"/>
      <c r="K114" s="291"/>
    </row>
    <row r="115" ht="15" customHeight="1">
      <c r="B115" s="300"/>
      <c r="C115" s="278" t="s">
        <v>56</v>
      </c>
      <c r="D115" s="278"/>
      <c r="E115" s="278"/>
      <c r="F115" s="299" t="s">
        <v>1293</v>
      </c>
      <c r="G115" s="278"/>
      <c r="H115" s="278" t="s">
        <v>1338</v>
      </c>
      <c r="I115" s="278" t="s">
        <v>1339</v>
      </c>
      <c r="J115" s="278"/>
      <c r="K115" s="291"/>
    </row>
    <row r="116" ht="15" customHeight="1">
      <c r="B116" s="303"/>
      <c r="C116" s="309"/>
      <c r="D116" s="309"/>
      <c r="E116" s="309"/>
      <c r="F116" s="309"/>
      <c r="G116" s="309"/>
      <c r="H116" s="309"/>
      <c r="I116" s="309"/>
      <c r="J116" s="309"/>
      <c r="K116" s="305"/>
    </row>
    <row r="117" ht="18.75" customHeight="1">
      <c r="B117" s="310"/>
      <c r="C117" s="274"/>
      <c r="D117" s="274"/>
      <c r="E117" s="274"/>
      <c r="F117" s="311"/>
      <c r="G117" s="274"/>
      <c r="H117" s="274"/>
      <c r="I117" s="274"/>
      <c r="J117" s="274"/>
      <c r="K117" s="310"/>
    </row>
    <row r="118" ht="18.75" customHeight="1">
      <c r="B118" s="285"/>
      <c r="C118" s="285"/>
      <c r="D118" s="285"/>
      <c r="E118" s="285"/>
      <c r="F118" s="285"/>
      <c r="G118" s="285"/>
      <c r="H118" s="285"/>
      <c r="I118" s="285"/>
      <c r="J118" s="285"/>
      <c r="K118" s="285"/>
    </row>
    <row r="119" ht="7.5" customHeight="1">
      <c r="B119" s="312"/>
      <c r="C119" s="313"/>
      <c r="D119" s="313"/>
      <c r="E119" s="313"/>
      <c r="F119" s="313"/>
      <c r="G119" s="313"/>
      <c r="H119" s="313"/>
      <c r="I119" s="313"/>
      <c r="J119" s="313"/>
      <c r="K119" s="314"/>
    </row>
    <row r="120" ht="45" customHeight="1">
      <c r="B120" s="315"/>
      <c r="C120" s="268" t="s">
        <v>1340</v>
      </c>
      <c r="D120" s="268"/>
      <c r="E120" s="268"/>
      <c r="F120" s="268"/>
      <c r="G120" s="268"/>
      <c r="H120" s="268"/>
      <c r="I120" s="268"/>
      <c r="J120" s="268"/>
      <c r="K120" s="316"/>
    </row>
    <row r="121" ht="17.25" customHeight="1">
      <c r="B121" s="317"/>
      <c r="C121" s="292" t="s">
        <v>1287</v>
      </c>
      <c r="D121" s="292"/>
      <c r="E121" s="292"/>
      <c r="F121" s="292" t="s">
        <v>1288</v>
      </c>
      <c r="G121" s="293"/>
      <c r="H121" s="292" t="s">
        <v>121</v>
      </c>
      <c r="I121" s="292" t="s">
        <v>56</v>
      </c>
      <c r="J121" s="292" t="s">
        <v>1289</v>
      </c>
      <c r="K121" s="318"/>
    </row>
    <row r="122" ht="17.25" customHeight="1">
      <c r="B122" s="317"/>
      <c r="C122" s="294" t="s">
        <v>1290</v>
      </c>
      <c r="D122" s="294"/>
      <c r="E122" s="294"/>
      <c r="F122" s="295" t="s">
        <v>1291</v>
      </c>
      <c r="G122" s="296"/>
      <c r="H122" s="294"/>
      <c r="I122" s="294"/>
      <c r="J122" s="294" t="s">
        <v>1292</v>
      </c>
      <c r="K122" s="318"/>
    </row>
    <row r="123" ht="5.25" customHeight="1">
      <c r="B123" s="319"/>
      <c r="C123" s="297"/>
      <c r="D123" s="297"/>
      <c r="E123" s="297"/>
      <c r="F123" s="297"/>
      <c r="G123" s="278"/>
      <c r="H123" s="297"/>
      <c r="I123" s="297"/>
      <c r="J123" s="297"/>
      <c r="K123" s="320"/>
    </row>
    <row r="124" ht="15" customHeight="1">
      <c r="B124" s="319"/>
      <c r="C124" s="278" t="s">
        <v>1296</v>
      </c>
      <c r="D124" s="297"/>
      <c r="E124" s="297"/>
      <c r="F124" s="299" t="s">
        <v>1293</v>
      </c>
      <c r="G124" s="278"/>
      <c r="H124" s="278" t="s">
        <v>1332</v>
      </c>
      <c r="I124" s="278" t="s">
        <v>1295</v>
      </c>
      <c r="J124" s="278">
        <v>120</v>
      </c>
      <c r="K124" s="321"/>
    </row>
    <row r="125" ht="15" customHeight="1">
      <c r="B125" s="319"/>
      <c r="C125" s="278" t="s">
        <v>1341</v>
      </c>
      <c r="D125" s="278"/>
      <c r="E125" s="278"/>
      <c r="F125" s="299" t="s">
        <v>1293</v>
      </c>
      <c r="G125" s="278"/>
      <c r="H125" s="278" t="s">
        <v>1342</v>
      </c>
      <c r="I125" s="278" t="s">
        <v>1295</v>
      </c>
      <c r="J125" s="278" t="s">
        <v>1343</v>
      </c>
      <c r="K125" s="321"/>
    </row>
    <row r="126" ht="15" customHeight="1">
      <c r="B126" s="319"/>
      <c r="C126" s="278" t="s">
        <v>1242</v>
      </c>
      <c r="D126" s="278"/>
      <c r="E126" s="278"/>
      <c r="F126" s="299" t="s">
        <v>1293</v>
      </c>
      <c r="G126" s="278"/>
      <c r="H126" s="278" t="s">
        <v>1344</v>
      </c>
      <c r="I126" s="278" t="s">
        <v>1295</v>
      </c>
      <c r="J126" s="278" t="s">
        <v>1343</v>
      </c>
      <c r="K126" s="321"/>
    </row>
    <row r="127" ht="15" customHeight="1">
      <c r="B127" s="319"/>
      <c r="C127" s="278" t="s">
        <v>1304</v>
      </c>
      <c r="D127" s="278"/>
      <c r="E127" s="278"/>
      <c r="F127" s="299" t="s">
        <v>1299</v>
      </c>
      <c r="G127" s="278"/>
      <c r="H127" s="278" t="s">
        <v>1305</v>
      </c>
      <c r="I127" s="278" t="s">
        <v>1295</v>
      </c>
      <c r="J127" s="278">
        <v>15</v>
      </c>
      <c r="K127" s="321"/>
    </row>
    <row r="128" ht="15" customHeight="1">
      <c r="B128" s="319"/>
      <c r="C128" s="301" t="s">
        <v>1306</v>
      </c>
      <c r="D128" s="301"/>
      <c r="E128" s="301"/>
      <c r="F128" s="302" t="s">
        <v>1299</v>
      </c>
      <c r="G128" s="301"/>
      <c r="H128" s="301" t="s">
        <v>1307</v>
      </c>
      <c r="I128" s="301" t="s">
        <v>1295</v>
      </c>
      <c r="J128" s="301">
        <v>15</v>
      </c>
      <c r="K128" s="321"/>
    </row>
    <row r="129" ht="15" customHeight="1">
      <c r="B129" s="319"/>
      <c r="C129" s="301" t="s">
        <v>1308</v>
      </c>
      <c r="D129" s="301"/>
      <c r="E129" s="301"/>
      <c r="F129" s="302" t="s">
        <v>1299</v>
      </c>
      <c r="G129" s="301"/>
      <c r="H129" s="301" t="s">
        <v>1309</v>
      </c>
      <c r="I129" s="301" t="s">
        <v>1295</v>
      </c>
      <c r="J129" s="301">
        <v>20</v>
      </c>
      <c r="K129" s="321"/>
    </row>
    <row r="130" ht="15" customHeight="1">
      <c r="B130" s="319"/>
      <c r="C130" s="301" t="s">
        <v>1310</v>
      </c>
      <c r="D130" s="301"/>
      <c r="E130" s="301"/>
      <c r="F130" s="302" t="s">
        <v>1299</v>
      </c>
      <c r="G130" s="301"/>
      <c r="H130" s="301" t="s">
        <v>1311</v>
      </c>
      <c r="I130" s="301" t="s">
        <v>1295</v>
      </c>
      <c r="J130" s="301">
        <v>20</v>
      </c>
      <c r="K130" s="321"/>
    </row>
    <row r="131" ht="15" customHeight="1">
      <c r="B131" s="319"/>
      <c r="C131" s="278" t="s">
        <v>1298</v>
      </c>
      <c r="D131" s="278"/>
      <c r="E131" s="278"/>
      <c r="F131" s="299" t="s">
        <v>1299</v>
      </c>
      <c r="G131" s="278"/>
      <c r="H131" s="278" t="s">
        <v>1332</v>
      </c>
      <c r="I131" s="278" t="s">
        <v>1295</v>
      </c>
      <c r="J131" s="278">
        <v>50</v>
      </c>
      <c r="K131" s="321"/>
    </row>
    <row r="132" ht="15" customHeight="1">
      <c r="B132" s="319"/>
      <c r="C132" s="278" t="s">
        <v>1312</v>
      </c>
      <c r="D132" s="278"/>
      <c r="E132" s="278"/>
      <c r="F132" s="299" t="s">
        <v>1299</v>
      </c>
      <c r="G132" s="278"/>
      <c r="H132" s="278" t="s">
        <v>1332</v>
      </c>
      <c r="I132" s="278" t="s">
        <v>1295</v>
      </c>
      <c r="J132" s="278">
        <v>50</v>
      </c>
      <c r="K132" s="321"/>
    </row>
    <row r="133" ht="15" customHeight="1">
      <c r="B133" s="319"/>
      <c r="C133" s="278" t="s">
        <v>1318</v>
      </c>
      <c r="D133" s="278"/>
      <c r="E133" s="278"/>
      <c r="F133" s="299" t="s">
        <v>1299</v>
      </c>
      <c r="G133" s="278"/>
      <c r="H133" s="278" t="s">
        <v>1332</v>
      </c>
      <c r="I133" s="278" t="s">
        <v>1295</v>
      </c>
      <c r="J133" s="278">
        <v>50</v>
      </c>
      <c r="K133" s="321"/>
    </row>
    <row r="134" ht="15" customHeight="1">
      <c r="B134" s="319"/>
      <c r="C134" s="278" t="s">
        <v>1320</v>
      </c>
      <c r="D134" s="278"/>
      <c r="E134" s="278"/>
      <c r="F134" s="299" t="s">
        <v>1299</v>
      </c>
      <c r="G134" s="278"/>
      <c r="H134" s="278" t="s">
        <v>1332</v>
      </c>
      <c r="I134" s="278" t="s">
        <v>1295</v>
      </c>
      <c r="J134" s="278">
        <v>50</v>
      </c>
      <c r="K134" s="321"/>
    </row>
    <row r="135" ht="15" customHeight="1">
      <c r="B135" s="319"/>
      <c r="C135" s="278" t="s">
        <v>126</v>
      </c>
      <c r="D135" s="278"/>
      <c r="E135" s="278"/>
      <c r="F135" s="299" t="s">
        <v>1299</v>
      </c>
      <c r="G135" s="278"/>
      <c r="H135" s="278" t="s">
        <v>1345</v>
      </c>
      <c r="I135" s="278" t="s">
        <v>1295</v>
      </c>
      <c r="J135" s="278">
        <v>255</v>
      </c>
      <c r="K135" s="321"/>
    </row>
    <row r="136" ht="15" customHeight="1">
      <c r="B136" s="319"/>
      <c r="C136" s="278" t="s">
        <v>1322</v>
      </c>
      <c r="D136" s="278"/>
      <c r="E136" s="278"/>
      <c r="F136" s="299" t="s">
        <v>1293</v>
      </c>
      <c r="G136" s="278"/>
      <c r="H136" s="278" t="s">
        <v>1346</v>
      </c>
      <c r="I136" s="278" t="s">
        <v>1324</v>
      </c>
      <c r="J136" s="278"/>
      <c r="K136" s="321"/>
    </row>
    <row r="137" ht="15" customHeight="1">
      <c r="B137" s="319"/>
      <c r="C137" s="278" t="s">
        <v>1325</v>
      </c>
      <c r="D137" s="278"/>
      <c r="E137" s="278"/>
      <c r="F137" s="299" t="s">
        <v>1293</v>
      </c>
      <c r="G137" s="278"/>
      <c r="H137" s="278" t="s">
        <v>1347</v>
      </c>
      <c r="I137" s="278" t="s">
        <v>1327</v>
      </c>
      <c r="J137" s="278"/>
      <c r="K137" s="321"/>
    </row>
    <row r="138" ht="15" customHeight="1">
      <c r="B138" s="319"/>
      <c r="C138" s="278" t="s">
        <v>1328</v>
      </c>
      <c r="D138" s="278"/>
      <c r="E138" s="278"/>
      <c r="F138" s="299" t="s">
        <v>1293</v>
      </c>
      <c r="G138" s="278"/>
      <c r="H138" s="278" t="s">
        <v>1328</v>
      </c>
      <c r="I138" s="278" t="s">
        <v>1327</v>
      </c>
      <c r="J138" s="278"/>
      <c r="K138" s="321"/>
    </row>
    <row r="139" ht="15" customHeight="1">
      <c r="B139" s="319"/>
      <c r="C139" s="278" t="s">
        <v>37</v>
      </c>
      <c r="D139" s="278"/>
      <c r="E139" s="278"/>
      <c r="F139" s="299" t="s">
        <v>1293</v>
      </c>
      <c r="G139" s="278"/>
      <c r="H139" s="278" t="s">
        <v>1348</v>
      </c>
      <c r="I139" s="278" t="s">
        <v>1327</v>
      </c>
      <c r="J139" s="278"/>
      <c r="K139" s="321"/>
    </row>
    <row r="140" ht="15" customHeight="1">
      <c r="B140" s="319"/>
      <c r="C140" s="278" t="s">
        <v>1349</v>
      </c>
      <c r="D140" s="278"/>
      <c r="E140" s="278"/>
      <c r="F140" s="299" t="s">
        <v>1293</v>
      </c>
      <c r="G140" s="278"/>
      <c r="H140" s="278" t="s">
        <v>1350</v>
      </c>
      <c r="I140" s="278" t="s">
        <v>1327</v>
      </c>
      <c r="J140" s="278"/>
      <c r="K140" s="321"/>
    </row>
    <row r="141" ht="15" customHeight="1">
      <c r="B141" s="322"/>
      <c r="C141" s="323"/>
      <c r="D141" s="323"/>
      <c r="E141" s="323"/>
      <c r="F141" s="323"/>
      <c r="G141" s="323"/>
      <c r="H141" s="323"/>
      <c r="I141" s="323"/>
      <c r="J141" s="323"/>
      <c r="K141" s="324"/>
    </row>
    <row r="142" ht="18.75" customHeight="1">
      <c r="B142" s="274"/>
      <c r="C142" s="274"/>
      <c r="D142" s="274"/>
      <c r="E142" s="274"/>
      <c r="F142" s="311"/>
      <c r="G142" s="274"/>
      <c r="H142" s="274"/>
      <c r="I142" s="274"/>
      <c r="J142" s="274"/>
      <c r="K142" s="274"/>
    </row>
    <row r="143" ht="18.75" customHeight="1">
      <c r="B143" s="285"/>
      <c r="C143" s="285"/>
      <c r="D143" s="285"/>
      <c r="E143" s="285"/>
      <c r="F143" s="285"/>
      <c r="G143" s="285"/>
      <c r="H143" s="285"/>
      <c r="I143" s="285"/>
      <c r="J143" s="285"/>
      <c r="K143" s="285"/>
    </row>
    <row r="144" ht="7.5" customHeight="1">
      <c r="B144" s="286"/>
      <c r="C144" s="287"/>
      <c r="D144" s="287"/>
      <c r="E144" s="287"/>
      <c r="F144" s="287"/>
      <c r="G144" s="287"/>
      <c r="H144" s="287"/>
      <c r="I144" s="287"/>
      <c r="J144" s="287"/>
      <c r="K144" s="288"/>
    </row>
    <row r="145" ht="45" customHeight="1">
      <c r="B145" s="289"/>
      <c r="C145" s="290" t="s">
        <v>1351</v>
      </c>
      <c r="D145" s="290"/>
      <c r="E145" s="290"/>
      <c r="F145" s="290"/>
      <c r="G145" s="290"/>
      <c r="H145" s="290"/>
      <c r="I145" s="290"/>
      <c r="J145" s="290"/>
      <c r="K145" s="291"/>
    </row>
    <row r="146" ht="17.25" customHeight="1">
      <c r="B146" s="289"/>
      <c r="C146" s="292" t="s">
        <v>1287</v>
      </c>
      <c r="D146" s="292"/>
      <c r="E146" s="292"/>
      <c r="F146" s="292" t="s">
        <v>1288</v>
      </c>
      <c r="G146" s="293"/>
      <c r="H146" s="292" t="s">
        <v>121</v>
      </c>
      <c r="I146" s="292" t="s">
        <v>56</v>
      </c>
      <c r="J146" s="292" t="s">
        <v>1289</v>
      </c>
      <c r="K146" s="291"/>
    </row>
    <row r="147" ht="17.25" customHeight="1">
      <c r="B147" s="289"/>
      <c r="C147" s="294" t="s">
        <v>1290</v>
      </c>
      <c r="D147" s="294"/>
      <c r="E147" s="294"/>
      <c r="F147" s="295" t="s">
        <v>1291</v>
      </c>
      <c r="G147" s="296"/>
      <c r="H147" s="294"/>
      <c r="I147" s="294"/>
      <c r="J147" s="294" t="s">
        <v>1292</v>
      </c>
      <c r="K147" s="291"/>
    </row>
    <row r="148" ht="5.25" customHeight="1">
      <c r="B148" s="300"/>
      <c r="C148" s="297"/>
      <c r="D148" s="297"/>
      <c r="E148" s="297"/>
      <c r="F148" s="297"/>
      <c r="G148" s="298"/>
      <c r="H148" s="297"/>
      <c r="I148" s="297"/>
      <c r="J148" s="297"/>
      <c r="K148" s="321"/>
    </row>
    <row r="149" ht="15" customHeight="1">
      <c r="B149" s="300"/>
      <c r="C149" s="325" t="s">
        <v>1296</v>
      </c>
      <c r="D149" s="278"/>
      <c r="E149" s="278"/>
      <c r="F149" s="326" t="s">
        <v>1293</v>
      </c>
      <c r="G149" s="278"/>
      <c r="H149" s="325" t="s">
        <v>1332</v>
      </c>
      <c r="I149" s="325" t="s">
        <v>1295</v>
      </c>
      <c r="J149" s="325">
        <v>120</v>
      </c>
      <c r="K149" s="321"/>
    </row>
    <row r="150" ht="15" customHeight="1">
      <c r="B150" s="300"/>
      <c r="C150" s="325" t="s">
        <v>1341</v>
      </c>
      <c r="D150" s="278"/>
      <c r="E150" s="278"/>
      <c r="F150" s="326" t="s">
        <v>1293</v>
      </c>
      <c r="G150" s="278"/>
      <c r="H150" s="325" t="s">
        <v>1352</v>
      </c>
      <c r="I150" s="325" t="s">
        <v>1295</v>
      </c>
      <c r="J150" s="325" t="s">
        <v>1343</v>
      </c>
      <c r="K150" s="321"/>
    </row>
    <row r="151" ht="15" customHeight="1">
      <c r="B151" s="300"/>
      <c r="C151" s="325" t="s">
        <v>1242</v>
      </c>
      <c r="D151" s="278"/>
      <c r="E151" s="278"/>
      <c r="F151" s="326" t="s">
        <v>1293</v>
      </c>
      <c r="G151" s="278"/>
      <c r="H151" s="325" t="s">
        <v>1353</v>
      </c>
      <c r="I151" s="325" t="s">
        <v>1295</v>
      </c>
      <c r="J151" s="325" t="s">
        <v>1343</v>
      </c>
      <c r="K151" s="321"/>
    </row>
    <row r="152" ht="15" customHeight="1">
      <c r="B152" s="300"/>
      <c r="C152" s="325" t="s">
        <v>1298</v>
      </c>
      <c r="D152" s="278"/>
      <c r="E152" s="278"/>
      <c r="F152" s="326" t="s">
        <v>1299</v>
      </c>
      <c r="G152" s="278"/>
      <c r="H152" s="325" t="s">
        <v>1332</v>
      </c>
      <c r="I152" s="325" t="s">
        <v>1295</v>
      </c>
      <c r="J152" s="325">
        <v>50</v>
      </c>
      <c r="K152" s="321"/>
    </row>
    <row r="153" ht="15" customHeight="1">
      <c r="B153" s="300"/>
      <c r="C153" s="325" t="s">
        <v>1301</v>
      </c>
      <c r="D153" s="278"/>
      <c r="E153" s="278"/>
      <c r="F153" s="326" t="s">
        <v>1293</v>
      </c>
      <c r="G153" s="278"/>
      <c r="H153" s="325" t="s">
        <v>1332</v>
      </c>
      <c r="I153" s="325" t="s">
        <v>1303</v>
      </c>
      <c r="J153" s="325"/>
      <c r="K153" s="321"/>
    </row>
    <row r="154" ht="15" customHeight="1">
      <c r="B154" s="300"/>
      <c r="C154" s="325" t="s">
        <v>1312</v>
      </c>
      <c r="D154" s="278"/>
      <c r="E154" s="278"/>
      <c r="F154" s="326" t="s">
        <v>1299</v>
      </c>
      <c r="G154" s="278"/>
      <c r="H154" s="325" t="s">
        <v>1332</v>
      </c>
      <c r="I154" s="325" t="s">
        <v>1295</v>
      </c>
      <c r="J154" s="325">
        <v>50</v>
      </c>
      <c r="K154" s="321"/>
    </row>
    <row r="155" ht="15" customHeight="1">
      <c r="B155" s="300"/>
      <c r="C155" s="325" t="s">
        <v>1320</v>
      </c>
      <c r="D155" s="278"/>
      <c r="E155" s="278"/>
      <c r="F155" s="326" t="s">
        <v>1299</v>
      </c>
      <c r="G155" s="278"/>
      <c r="H155" s="325" t="s">
        <v>1332</v>
      </c>
      <c r="I155" s="325" t="s">
        <v>1295</v>
      </c>
      <c r="J155" s="325">
        <v>50</v>
      </c>
      <c r="K155" s="321"/>
    </row>
    <row r="156" ht="15" customHeight="1">
      <c r="B156" s="300"/>
      <c r="C156" s="325" t="s">
        <v>1318</v>
      </c>
      <c r="D156" s="278"/>
      <c r="E156" s="278"/>
      <c r="F156" s="326" t="s">
        <v>1299</v>
      </c>
      <c r="G156" s="278"/>
      <c r="H156" s="325" t="s">
        <v>1332</v>
      </c>
      <c r="I156" s="325" t="s">
        <v>1295</v>
      </c>
      <c r="J156" s="325">
        <v>50</v>
      </c>
      <c r="K156" s="321"/>
    </row>
    <row r="157" ht="15" customHeight="1">
      <c r="B157" s="300"/>
      <c r="C157" s="325" t="s">
        <v>85</v>
      </c>
      <c r="D157" s="278"/>
      <c r="E157" s="278"/>
      <c r="F157" s="326" t="s">
        <v>1293</v>
      </c>
      <c r="G157" s="278"/>
      <c r="H157" s="325" t="s">
        <v>1354</v>
      </c>
      <c r="I157" s="325" t="s">
        <v>1295</v>
      </c>
      <c r="J157" s="325" t="s">
        <v>1355</v>
      </c>
      <c r="K157" s="321"/>
    </row>
    <row r="158" ht="15" customHeight="1">
      <c r="B158" s="300"/>
      <c r="C158" s="325" t="s">
        <v>1356</v>
      </c>
      <c r="D158" s="278"/>
      <c r="E158" s="278"/>
      <c r="F158" s="326" t="s">
        <v>1293</v>
      </c>
      <c r="G158" s="278"/>
      <c r="H158" s="325" t="s">
        <v>1357</v>
      </c>
      <c r="I158" s="325" t="s">
        <v>1327</v>
      </c>
      <c r="J158" s="325"/>
      <c r="K158" s="321"/>
    </row>
    <row r="159" ht="15" customHeight="1">
      <c r="B159" s="327"/>
      <c r="C159" s="309"/>
      <c r="D159" s="309"/>
      <c r="E159" s="309"/>
      <c r="F159" s="309"/>
      <c r="G159" s="309"/>
      <c r="H159" s="309"/>
      <c r="I159" s="309"/>
      <c r="J159" s="309"/>
      <c r="K159" s="328"/>
    </row>
    <row r="160" ht="18.75" customHeight="1">
      <c r="B160" s="274"/>
      <c r="C160" s="278"/>
      <c r="D160" s="278"/>
      <c r="E160" s="278"/>
      <c r="F160" s="299"/>
      <c r="G160" s="278"/>
      <c r="H160" s="278"/>
      <c r="I160" s="278"/>
      <c r="J160" s="278"/>
      <c r="K160" s="274"/>
    </row>
    <row r="161" ht="18.75" customHeight="1">
      <c r="B161" s="285"/>
      <c r="C161" s="285"/>
      <c r="D161" s="285"/>
      <c r="E161" s="285"/>
      <c r="F161" s="285"/>
      <c r="G161" s="285"/>
      <c r="H161" s="285"/>
      <c r="I161" s="285"/>
      <c r="J161" s="285"/>
      <c r="K161" s="285"/>
    </row>
    <row r="162" ht="7.5" customHeight="1">
      <c r="B162" s="264"/>
      <c r="C162" s="265"/>
      <c r="D162" s="265"/>
      <c r="E162" s="265"/>
      <c r="F162" s="265"/>
      <c r="G162" s="265"/>
      <c r="H162" s="265"/>
      <c r="I162" s="265"/>
      <c r="J162" s="265"/>
      <c r="K162" s="266"/>
    </row>
    <row r="163" ht="45" customHeight="1">
      <c r="B163" s="267"/>
      <c r="C163" s="268" t="s">
        <v>1358</v>
      </c>
      <c r="D163" s="268"/>
      <c r="E163" s="268"/>
      <c r="F163" s="268"/>
      <c r="G163" s="268"/>
      <c r="H163" s="268"/>
      <c r="I163" s="268"/>
      <c r="J163" s="268"/>
      <c r="K163" s="269"/>
    </row>
    <row r="164" ht="17.25" customHeight="1">
      <c r="B164" s="267"/>
      <c r="C164" s="292" t="s">
        <v>1287</v>
      </c>
      <c r="D164" s="292"/>
      <c r="E164" s="292"/>
      <c r="F164" s="292" t="s">
        <v>1288</v>
      </c>
      <c r="G164" s="329"/>
      <c r="H164" s="330" t="s">
        <v>121</v>
      </c>
      <c r="I164" s="330" t="s">
        <v>56</v>
      </c>
      <c r="J164" s="292" t="s">
        <v>1289</v>
      </c>
      <c r="K164" s="269"/>
    </row>
    <row r="165" ht="17.25" customHeight="1">
      <c r="B165" s="270"/>
      <c r="C165" s="294" t="s">
        <v>1290</v>
      </c>
      <c r="D165" s="294"/>
      <c r="E165" s="294"/>
      <c r="F165" s="295" t="s">
        <v>1291</v>
      </c>
      <c r="G165" s="331"/>
      <c r="H165" s="332"/>
      <c r="I165" s="332"/>
      <c r="J165" s="294" t="s">
        <v>1292</v>
      </c>
      <c r="K165" s="272"/>
    </row>
    <row r="166" ht="5.25" customHeight="1">
      <c r="B166" s="300"/>
      <c r="C166" s="297"/>
      <c r="D166" s="297"/>
      <c r="E166" s="297"/>
      <c r="F166" s="297"/>
      <c r="G166" s="298"/>
      <c r="H166" s="297"/>
      <c r="I166" s="297"/>
      <c r="J166" s="297"/>
      <c r="K166" s="321"/>
    </row>
    <row r="167" ht="15" customHeight="1">
      <c r="B167" s="300"/>
      <c r="C167" s="278" t="s">
        <v>1296</v>
      </c>
      <c r="D167" s="278"/>
      <c r="E167" s="278"/>
      <c r="F167" s="299" t="s">
        <v>1293</v>
      </c>
      <c r="G167" s="278"/>
      <c r="H167" s="278" t="s">
        <v>1332</v>
      </c>
      <c r="I167" s="278" t="s">
        <v>1295</v>
      </c>
      <c r="J167" s="278">
        <v>120</v>
      </c>
      <c r="K167" s="321"/>
    </row>
    <row r="168" ht="15" customHeight="1">
      <c r="B168" s="300"/>
      <c r="C168" s="278" t="s">
        <v>1341</v>
      </c>
      <c r="D168" s="278"/>
      <c r="E168" s="278"/>
      <c r="F168" s="299" t="s">
        <v>1293</v>
      </c>
      <c r="G168" s="278"/>
      <c r="H168" s="278" t="s">
        <v>1342</v>
      </c>
      <c r="I168" s="278" t="s">
        <v>1295</v>
      </c>
      <c r="J168" s="278" t="s">
        <v>1343</v>
      </c>
      <c r="K168" s="321"/>
    </row>
    <row r="169" ht="15" customHeight="1">
      <c r="B169" s="300"/>
      <c r="C169" s="278" t="s">
        <v>1242</v>
      </c>
      <c r="D169" s="278"/>
      <c r="E169" s="278"/>
      <c r="F169" s="299" t="s">
        <v>1293</v>
      </c>
      <c r="G169" s="278"/>
      <c r="H169" s="278" t="s">
        <v>1359</v>
      </c>
      <c r="I169" s="278" t="s">
        <v>1295</v>
      </c>
      <c r="J169" s="278" t="s">
        <v>1343</v>
      </c>
      <c r="K169" s="321"/>
    </row>
    <row r="170" ht="15" customHeight="1">
      <c r="B170" s="300"/>
      <c r="C170" s="278" t="s">
        <v>1298</v>
      </c>
      <c r="D170" s="278"/>
      <c r="E170" s="278"/>
      <c r="F170" s="299" t="s">
        <v>1299</v>
      </c>
      <c r="G170" s="278"/>
      <c r="H170" s="278" t="s">
        <v>1359</v>
      </c>
      <c r="I170" s="278" t="s">
        <v>1295</v>
      </c>
      <c r="J170" s="278">
        <v>50</v>
      </c>
      <c r="K170" s="321"/>
    </row>
    <row r="171" ht="15" customHeight="1">
      <c r="B171" s="300"/>
      <c r="C171" s="278" t="s">
        <v>1301</v>
      </c>
      <c r="D171" s="278"/>
      <c r="E171" s="278"/>
      <c r="F171" s="299" t="s">
        <v>1293</v>
      </c>
      <c r="G171" s="278"/>
      <c r="H171" s="278" t="s">
        <v>1359</v>
      </c>
      <c r="I171" s="278" t="s">
        <v>1303</v>
      </c>
      <c r="J171" s="278"/>
      <c r="K171" s="321"/>
    </row>
    <row r="172" ht="15" customHeight="1">
      <c r="B172" s="300"/>
      <c r="C172" s="278" t="s">
        <v>1312</v>
      </c>
      <c r="D172" s="278"/>
      <c r="E172" s="278"/>
      <c r="F172" s="299" t="s">
        <v>1299</v>
      </c>
      <c r="G172" s="278"/>
      <c r="H172" s="278" t="s">
        <v>1359</v>
      </c>
      <c r="I172" s="278" t="s">
        <v>1295</v>
      </c>
      <c r="J172" s="278">
        <v>50</v>
      </c>
      <c r="K172" s="321"/>
    </row>
    <row r="173" ht="15" customHeight="1">
      <c r="B173" s="300"/>
      <c r="C173" s="278" t="s">
        <v>1320</v>
      </c>
      <c r="D173" s="278"/>
      <c r="E173" s="278"/>
      <c r="F173" s="299" t="s">
        <v>1299</v>
      </c>
      <c r="G173" s="278"/>
      <c r="H173" s="278" t="s">
        <v>1359</v>
      </c>
      <c r="I173" s="278" t="s">
        <v>1295</v>
      </c>
      <c r="J173" s="278">
        <v>50</v>
      </c>
      <c r="K173" s="321"/>
    </row>
    <row r="174" ht="15" customHeight="1">
      <c r="B174" s="300"/>
      <c r="C174" s="278" t="s">
        <v>1318</v>
      </c>
      <c r="D174" s="278"/>
      <c r="E174" s="278"/>
      <c r="F174" s="299" t="s">
        <v>1299</v>
      </c>
      <c r="G174" s="278"/>
      <c r="H174" s="278" t="s">
        <v>1359</v>
      </c>
      <c r="I174" s="278" t="s">
        <v>1295</v>
      </c>
      <c r="J174" s="278">
        <v>50</v>
      </c>
      <c r="K174" s="321"/>
    </row>
    <row r="175" ht="15" customHeight="1">
      <c r="B175" s="300"/>
      <c r="C175" s="278" t="s">
        <v>120</v>
      </c>
      <c r="D175" s="278"/>
      <c r="E175" s="278"/>
      <c r="F175" s="299" t="s">
        <v>1293</v>
      </c>
      <c r="G175" s="278"/>
      <c r="H175" s="278" t="s">
        <v>1360</v>
      </c>
      <c r="I175" s="278" t="s">
        <v>1361</v>
      </c>
      <c r="J175" s="278"/>
      <c r="K175" s="321"/>
    </row>
    <row r="176" ht="15" customHeight="1">
      <c r="B176" s="300"/>
      <c r="C176" s="278" t="s">
        <v>56</v>
      </c>
      <c r="D176" s="278"/>
      <c r="E176" s="278"/>
      <c r="F176" s="299" t="s">
        <v>1293</v>
      </c>
      <c r="G176" s="278"/>
      <c r="H176" s="278" t="s">
        <v>1362</v>
      </c>
      <c r="I176" s="278" t="s">
        <v>1363</v>
      </c>
      <c r="J176" s="278">
        <v>1</v>
      </c>
      <c r="K176" s="321"/>
    </row>
    <row r="177" ht="15" customHeight="1">
      <c r="B177" s="300"/>
      <c r="C177" s="278" t="s">
        <v>52</v>
      </c>
      <c r="D177" s="278"/>
      <c r="E177" s="278"/>
      <c r="F177" s="299" t="s">
        <v>1293</v>
      </c>
      <c r="G177" s="278"/>
      <c r="H177" s="278" t="s">
        <v>1364</v>
      </c>
      <c r="I177" s="278" t="s">
        <v>1295</v>
      </c>
      <c r="J177" s="278">
        <v>20</v>
      </c>
      <c r="K177" s="321"/>
    </row>
    <row r="178" ht="15" customHeight="1">
      <c r="B178" s="300"/>
      <c r="C178" s="278" t="s">
        <v>121</v>
      </c>
      <c r="D178" s="278"/>
      <c r="E178" s="278"/>
      <c r="F178" s="299" t="s">
        <v>1293</v>
      </c>
      <c r="G178" s="278"/>
      <c r="H178" s="278" t="s">
        <v>1365</v>
      </c>
      <c r="I178" s="278" t="s">
        <v>1295</v>
      </c>
      <c r="J178" s="278">
        <v>255</v>
      </c>
      <c r="K178" s="321"/>
    </row>
    <row r="179" ht="15" customHeight="1">
      <c r="B179" s="300"/>
      <c r="C179" s="278" t="s">
        <v>122</v>
      </c>
      <c r="D179" s="278"/>
      <c r="E179" s="278"/>
      <c r="F179" s="299" t="s">
        <v>1293</v>
      </c>
      <c r="G179" s="278"/>
      <c r="H179" s="278" t="s">
        <v>1258</v>
      </c>
      <c r="I179" s="278" t="s">
        <v>1295</v>
      </c>
      <c r="J179" s="278">
        <v>10</v>
      </c>
      <c r="K179" s="321"/>
    </row>
    <row r="180" ht="15" customHeight="1">
      <c r="B180" s="300"/>
      <c r="C180" s="278" t="s">
        <v>123</v>
      </c>
      <c r="D180" s="278"/>
      <c r="E180" s="278"/>
      <c r="F180" s="299" t="s">
        <v>1293</v>
      </c>
      <c r="G180" s="278"/>
      <c r="H180" s="278" t="s">
        <v>1366</v>
      </c>
      <c r="I180" s="278" t="s">
        <v>1327</v>
      </c>
      <c r="J180" s="278"/>
      <c r="K180" s="321"/>
    </row>
    <row r="181" ht="15" customHeight="1">
      <c r="B181" s="300"/>
      <c r="C181" s="278" t="s">
        <v>1367</v>
      </c>
      <c r="D181" s="278"/>
      <c r="E181" s="278"/>
      <c r="F181" s="299" t="s">
        <v>1293</v>
      </c>
      <c r="G181" s="278"/>
      <c r="H181" s="278" t="s">
        <v>1368</v>
      </c>
      <c r="I181" s="278" t="s">
        <v>1327</v>
      </c>
      <c r="J181" s="278"/>
      <c r="K181" s="321"/>
    </row>
    <row r="182" ht="15" customHeight="1">
      <c r="B182" s="300"/>
      <c r="C182" s="278" t="s">
        <v>1356</v>
      </c>
      <c r="D182" s="278"/>
      <c r="E182" s="278"/>
      <c r="F182" s="299" t="s">
        <v>1293</v>
      </c>
      <c r="G182" s="278"/>
      <c r="H182" s="278" t="s">
        <v>1369</v>
      </c>
      <c r="I182" s="278" t="s">
        <v>1327</v>
      </c>
      <c r="J182" s="278"/>
      <c r="K182" s="321"/>
    </row>
    <row r="183" ht="15" customHeight="1">
      <c r="B183" s="300"/>
      <c r="C183" s="278" t="s">
        <v>125</v>
      </c>
      <c r="D183" s="278"/>
      <c r="E183" s="278"/>
      <c r="F183" s="299" t="s">
        <v>1299</v>
      </c>
      <c r="G183" s="278"/>
      <c r="H183" s="278" t="s">
        <v>1370</v>
      </c>
      <c r="I183" s="278" t="s">
        <v>1295</v>
      </c>
      <c r="J183" s="278">
        <v>50</v>
      </c>
      <c r="K183" s="321"/>
    </row>
    <row r="184" ht="15" customHeight="1">
      <c r="B184" s="300"/>
      <c r="C184" s="278" t="s">
        <v>1371</v>
      </c>
      <c r="D184" s="278"/>
      <c r="E184" s="278"/>
      <c r="F184" s="299" t="s">
        <v>1299</v>
      </c>
      <c r="G184" s="278"/>
      <c r="H184" s="278" t="s">
        <v>1372</v>
      </c>
      <c r="I184" s="278" t="s">
        <v>1373</v>
      </c>
      <c r="J184" s="278"/>
      <c r="K184" s="321"/>
    </row>
    <row r="185" ht="15" customHeight="1">
      <c r="B185" s="300"/>
      <c r="C185" s="278" t="s">
        <v>1374</v>
      </c>
      <c r="D185" s="278"/>
      <c r="E185" s="278"/>
      <c r="F185" s="299" t="s">
        <v>1299</v>
      </c>
      <c r="G185" s="278"/>
      <c r="H185" s="278" t="s">
        <v>1375</v>
      </c>
      <c r="I185" s="278" t="s">
        <v>1373</v>
      </c>
      <c r="J185" s="278"/>
      <c r="K185" s="321"/>
    </row>
    <row r="186" ht="15" customHeight="1">
      <c r="B186" s="300"/>
      <c r="C186" s="278" t="s">
        <v>1376</v>
      </c>
      <c r="D186" s="278"/>
      <c r="E186" s="278"/>
      <c r="F186" s="299" t="s">
        <v>1299</v>
      </c>
      <c r="G186" s="278"/>
      <c r="H186" s="278" t="s">
        <v>1377</v>
      </c>
      <c r="I186" s="278" t="s">
        <v>1373</v>
      </c>
      <c r="J186" s="278"/>
      <c r="K186" s="321"/>
    </row>
    <row r="187" ht="15" customHeight="1">
      <c r="B187" s="300"/>
      <c r="C187" s="333" t="s">
        <v>1378</v>
      </c>
      <c r="D187" s="278"/>
      <c r="E187" s="278"/>
      <c r="F187" s="299" t="s">
        <v>1299</v>
      </c>
      <c r="G187" s="278"/>
      <c r="H187" s="278" t="s">
        <v>1379</v>
      </c>
      <c r="I187" s="278" t="s">
        <v>1380</v>
      </c>
      <c r="J187" s="334" t="s">
        <v>1381</v>
      </c>
      <c r="K187" s="321"/>
    </row>
    <row r="188" ht="15" customHeight="1">
      <c r="B188" s="300"/>
      <c r="C188" s="284" t="s">
        <v>41</v>
      </c>
      <c r="D188" s="278"/>
      <c r="E188" s="278"/>
      <c r="F188" s="299" t="s">
        <v>1293</v>
      </c>
      <c r="G188" s="278"/>
      <c r="H188" s="274" t="s">
        <v>1382</v>
      </c>
      <c r="I188" s="278" t="s">
        <v>1383</v>
      </c>
      <c r="J188" s="278"/>
      <c r="K188" s="321"/>
    </row>
    <row r="189" ht="15" customHeight="1">
      <c r="B189" s="300"/>
      <c r="C189" s="284" t="s">
        <v>1384</v>
      </c>
      <c r="D189" s="278"/>
      <c r="E189" s="278"/>
      <c r="F189" s="299" t="s">
        <v>1293</v>
      </c>
      <c r="G189" s="278"/>
      <c r="H189" s="278" t="s">
        <v>1385</v>
      </c>
      <c r="I189" s="278" t="s">
        <v>1327</v>
      </c>
      <c r="J189" s="278"/>
      <c r="K189" s="321"/>
    </row>
    <row r="190" ht="15" customHeight="1">
      <c r="B190" s="300"/>
      <c r="C190" s="284" t="s">
        <v>1386</v>
      </c>
      <c r="D190" s="278"/>
      <c r="E190" s="278"/>
      <c r="F190" s="299" t="s">
        <v>1293</v>
      </c>
      <c r="G190" s="278"/>
      <c r="H190" s="278" t="s">
        <v>1387</v>
      </c>
      <c r="I190" s="278" t="s">
        <v>1327</v>
      </c>
      <c r="J190" s="278"/>
      <c r="K190" s="321"/>
    </row>
    <row r="191" ht="15" customHeight="1">
      <c r="B191" s="300"/>
      <c r="C191" s="284" t="s">
        <v>1388</v>
      </c>
      <c r="D191" s="278"/>
      <c r="E191" s="278"/>
      <c r="F191" s="299" t="s">
        <v>1299</v>
      </c>
      <c r="G191" s="278"/>
      <c r="H191" s="278" t="s">
        <v>1389</v>
      </c>
      <c r="I191" s="278" t="s">
        <v>1327</v>
      </c>
      <c r="J191" s="278"/>
      <c r="K191" s="321"/>
    </row>
    <row r="192" ht="15" customHeight="1">
      <c r="B192" s="327"/>
      <c r="C192" s="335"/>
      <c r="D192" s="309"/>
      <c r="E192" s="309"/>
      <c r="F192" s="309"/>
      <c r="G192" s="309"/>
      <c r="H192" s="309"/>
      <c r="I192" s="309"/>
      <c r="J192" s="309"/>
      <c r="K192" s="328"/>
    </row>
    <row r="193" ht="18.75" customHeight="1">
      <c r="B193" s="274"/>
      <c r="C193" s="278"/>
      <c r="D193" s="278"/>
      <c r="E193" s="278"/>
      <c r="F193" s="299"/>
      <c r="G193" s="278"/>
      <c r="H193" s="278"/>
      <c r="I193" s="278"/>
      <c r="J193" s="278"/>
      <c r="K193" s="274"/>
    </row>
    <row r="194" ht="18.75" customHeight="1">
      <c r="B194" s="274"/>
      <c r="C194" s="278"/>
      <c r="D194" s="278"/>
      <c r="E194" s="278"/>
      <c r="F194" s="299"/>
      <c r="G194" s="278"/>
      <c r="H194" s="278"/>
      <c r="I194" s="278"/>
      <c r="J194" s="278"/>
      <c r="K194" s="274"/>
    </row>
    <row r="195" ht="18.75" customHeight="1">
      <c r="B195" s="285"/>
      <c r="C195" s="285"/>
      <c r="D195" s="285"/>
      <c r="E195" s="285"/>
      <c r="F195" s="285"/>
      <c r="G195" s="285"/>
      <c r="H195" s="285"/>
      <c r="I195" s="285"/>
      <c r="J195" s="285"/>
      <c r="K195" s="285"/>
    </row>
    <row r="196" ht="13.5">
      <c r="B196" s="264"/>
      <c r="C196" s="265"/>
      <c r="D196" s="265"/>
      <c r="E196" s="265"/>
      <c r="F196" s="265"/>
      <c r="G196" s="265"/>
      <c r="H196" s="265"/>
      <c r="I196" s="265"/>
      <c r="J196" s="265"/>
      <c r="K196" s="266"/>
    </row>
    <row r="197" ht="21">
      <c r="B197" s="267"/>
      <c r="C197" s="268" t="s">
        <v>1390</v>
      </c>
      <c r="D197" s="268"/>
      <c r="E197" s="268"/>
      <c r="F197" s="268"/>
      <c r="G197" s="268"/>
      <c r="H197" s="268"/>
      <c r="I197" s="268"/>
      <c r="J197" s="268"/>
      <c r="K197" s="269"/>
    </row>
    <row r="198" ht="25.5" customHeight="1">
      <c r="B198" s="267"/>
      <c r="C198" s="336" t="s">
        <v>1391</v>
      </c>
      <c r="D198" s="336"/>
      <c r="E198" s="336"/>
      <c r="F198" s="336" t="s">
        <v>1392</v>
      </c>
      <c r="G198" s="337"/>
      <c r="H198" s="336" t="s">
        <v>1393</v>
      </c>
      <c r="I198" s="336"/>
      <c r="J198" s="336"/>
      <c r="K198" s="269"/>
    </row>
    <row r="199" ht="5.25" customHeight="1">
      <c r="B199" s="300"/>
      <c r="C199" s="297"/>
      <c r="D199" s="297"/>
      <c r="E199" s="297"/>
      <c r="F199" s="297"/>
      <c r="G199" s="278"/>
      <c r="H199" s="297"/>
      <c r="I199" s="297"/>
      <c r="J199" s="297"/>
      <c r="K199" s="321"/>
    </row>
    <row r="200" ht="15" customHeight="1">
      <c r="B200" s="300"/>
      <c r="C200" s="278" t="s">
        <v>1383</v>
      </c>
      <c r="D200" s="278"/>
      <c r="E200" s="278"/>
      <c r="F200" s="299" t="s">
        <v>42</v>
      </c>
      <c r="G200" s="278"/>
      <c r="H200" s="278" t="s">
        <v>1394</v>
      </c>
      <c r="I200" s="278"/>
      <c r="J200" s="278"/>
      <c r="K200" s="321"/>
    </row>
    <row r="201" ht="15" customHeight="1">
      <c r="B201" s="300"/>
      <c r="C201" s="306"/>
      <c r="D201" s="278"/>
      <c r="E201" s="278"/>
      <c r="F201" s="299" t="s">
        <v>43</v>
      </c>
      <c r="G201" s="278"/>
      <c r="H201" s="278" t="s">
        <v>1395</v>
      </c>
      <c r="I201" s="278"/>
      <c r="J201" s="278"/>
      <c r="K201" s="321"/>
    </row>
    <row r="202" ht="15" customHeight="1">
      <c r="B202" s="300"/>
      <c r="C202" s="306"/>
      <c r="D202" s="278"/>
      <c r="E202" s="278"/>
      <c r="F202" s="299" t="s">
        <v>46</v>
      </c>
      <c r="G202" s="278"/>
      <c r="H202" s="278" t="s">
        <v>1396</v>
      </c>
      <c r="I202" s="278"/>
      <c r="J202" s="278"/>
      <c r="K202" s="321"/>
    </row>
    <row r="203" ht="15" customHeight="1">
      <c r="B203" s="300"/>
      <c r="C203" s="278"/>
      <c r="D203" s="278"/>
      <c r="E203" s="278"/>
      <c r="F203" s="299" t="s">
        <v>44</v>
      </c>
      <c r="G203" s="278"/>
      <c r="H203" s="278" t="s">
        <v>1397</v>
      </c>
      <c r="I203" s="278"/>
      <c r="J203" s="278"/>
      <c r="K203" s="321"/>
    </row>
    <row r="204" ht="15" customHeight="1">
      <c r="B204" s="300"/>
      <c r="C204" s="278"/>
      <c r="D204" s="278"/>
      <c r="E204" s="278"/>
      <c r="F204" s="299" t="s">
        <v>45</v>
      </c>
      <c r="G204" s="278"/>
      <c r="H204" s="278" t="s">
        <v>1398</v>
      </c>
      <c r="I204" s="278"/>
      <c r="J204" s="278"/>
      <c r="K204" s="321"/>
    </row>
    <row r="205" ht="15" customHeight="1">
      <c r="B205" s="300"/>
      <c r="C205" s="278"/>
      <c r="D205" s="278"/>
      <c r="E205" s="278"/>
      <c r="F205" s="299"/>
      <c r="G205" s="278"/>
      <c r="H205" s="278"/>
      <c r="I205" s="278"/>
      <c r="J205" s="278"/>
      <c r="K205" s="321"/>
    </row>
    <row r="206" ht="15" customHeight="1">
      <c r="B206" s="300"/>
      <c r="C206" s="278" t="s">
        <v>1339</v>
      </c>
      <c r="D206" s="278"/>
      <c r="E206" s="278"/>
      <c r="F206" s="299" t="s">
        <v>75</v>
      </c>
      <c r="G206" s="278"/>
      <c r="H206" s="278" t="s">
        <v>1399</v>
      </c>
      <c r="I206" s="278"/>
      <c r="J206" s="278"/>
      <c r="K206" s="321"/>
    </row>
    <row r="207" ht="15" customHeight="1">
      <c r="B207" s="300"/>
      <c r="C207" s="306"/>
      <c r="D207" s="278"/>
      <c r="E207" s="278"/>
      <c r="F207" s="299" t="s">
        <v>1236</v>
      </c>
      <c r="G207" s="278"/>
      <c r="H207" s="278" t="s">
        <v>1237</v>
      </c>
      <c r="I207" s="278"/>
      <c r="J207" s="278"/>
      <c r="K207" s="321"/>
    </row>
    <row r="208" ht="15" customHeight="1">
      <c r="B208" s="300"/>
      <c r="C208" s="278"/>
      <c r="D208" s="278"/>
      <c r="E208" s="278"/>
      <c r="F208" s="299" t="s">
        <v>1234</v>
      </c>
      <c r="G208" s="278"/>
      <c r="H208" s="278" t="s">
        <v>1400</v>
      </c>
      <c r="I208" s="278"/>
      <c r="J208" s="278"/>
      <c r="K208" s="321"/>
    </row>
    <row r="209" ht="15" customHeight="1">
      <c r="B209" s="338"/>
      <c r="C209" s="306"/>
      <c r="D209" s="306"/>
      <c r="E209" s="306"/>
      <c r="F209" s="299" t="s">
        <v>1238</v>
      </c>
      <c r="G209" s="284"/>
      <c r="H209" s="325" t="s">
        <v>1239</v>
      </c>
      <c r="I209" s="325"/>
      <c r="J209" s="325"/>
      <c r="K209" s="339"/>
    </row>
    <row r="210" ht="15" customHeight="1">
      <c r="B210" s="338"/>
      <c r="C210" s="306"/>
      <c r="D210" s="306"/>
      <c r="E210" s="306"/>
      <c r="F210" s="299" t="s">
        <v>1240</v>
      </c>
      <c r="G210" s="284"/>
      <c r="H210" s="325" t="s">
        <v>1401</v>
      </c>
      <c r="I210" s="325"/>
      <c r="J210" s="325"/>
      <c r="K210" s="339"/>
    </row>
    <row r="211" ht="15" customHeight="1">
      <c r="B211" s="338"/>
      <c r="C211" s="306"/>
      <c r="D211" s="306"/>
      <c r="E211" s="306"/>
      <c r="F211" s="340"/>
      <c r="G211" s="284"/>
      <c r="H211" s="341"/>
      <c r="I211" s="341"/>
      <c r="J211" s="341"/>
      <c r="K211" s="339"/>
    </row>
    <row r="212" ht="15" customHeight="1">
      <c r="B212" s="338"/>
      <c r="C212" s="278" t="s">
        <v>1363</v>
      </c>
      <c r="D212" s="306"/>
      <c r="E212" s="306"/>
      <c r="F212" s="299">
        <v>1</v>
      </c>
      <c r="G212" s="284"/>
      <c r="H212" s="325" t="s">
        <v>1402</v>
      </c>
      <c r="I212" s="325"/>
      <c r="J212" s="325"/>
      <c r="K212" s="339"/>
    </row>
    <row r="213" ht="15" customHeight="1">
      <c r="B213" s="338"/>
      <c r="C213" s="306"/>
      <c r="D213" s="306"/>
      <c r="E213" s="306"/>
      <c r="F213" s="299">
        <v>2</v>
      </c>
      <c r="G213" s="284"/>
      <c r="H213" s="325" t="s">
        <v>1403</v>
      </c>
      <c r="I213" s="325"/>
      <c r="J213" s="325"/>
      <c r="K213" s="339"/>
    </row>
    <row r="214" ht="15" customHeight="1">
      <c r="B214" s="338"/>
      <c r="C214" s="306"/>
      <c r="D214" s="306"/>
      <c r="E214" s="306"/>
      <c r="F214" s="299">
        <v>3</v>
      </c>
      <c r="G214" s="284"/>
      <c r="H214" s="325" t="s">
        <v>1404</v>
      </c>
      <c r="I214" s="325"/>
      <c r="J214" s="325"/>
      <c r="K214" s="339"/>
    </row>
    <row r="215" ht="15" customHeight="1">
      <c r="B215" s="338"/>
      <c r="C215" s="306"/>
      <c r="D215" s="306"/>
      <c r="E215" s="306"/>
      <c r="F215" s="299">
        <v>4</v>
      </c>
      <c r="G215" s="284"/>
      <c r="H215" s="325" t="s">
        <v>1405</v>
      </c>
      <c r="I215" s="325"/>
      <c r="J215" s="325"/>
      <c r="K215" s="339"/>
    </row>
    <row r="216" ht="12.75" customHeight="1">
      <c r="B216" s="342"/>
      <c r="C216" s="343"/>
      <c r="D216" s="343"/>
      <c r="E216" s="343"/>
      <c r="F216" s="343"/>
      <c r="G216" s="343"/>
      <c r="H216" s="343"/>
      <c r="I216" s="343"/>
      <c r="J216" s="343"/>
      <c r="K216" s="344"/>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lenka-01\lenka</dc:creator>
  <cp:lastModifiedBy>lenka-01\lenka</cp:lastModifiedBy>
  <dcterms:created xsi:type="dcterms:W3CDTF">2018-01-29T12:14:45Z</dcterms:created>
  <dcterms:modified xsi:type="dcterms:W3CDTF">2018-01-29T12:14:50Z</dcterms:modified>
</cp:coreProperties>
</file>