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23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'Rekapitulace'!$G$25</definedName>
    <definedName name="Dodavka0">'Položky'!#REF!</definedName>
    <definedName name="HSV">'Rekapitulace'!$E$25</definedName>
    <definedName name="HSV0">'Položky'!#REF!</definedName>
    <definedName name="HZS">'Rekapitulace'!$I$25</definedName>
    <definedName name="HZS0">'Položky'!#REF!</definedName>
    <definedName name="JKSO">'Krycí list'!$G$2</definedName>
    <definedName name="MJ">'Krycí list'!$G$5</definedName>
    <definedName name="Mont">'Rekapitulace'!$H$25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'Položky'!$A$1:$G$575</definedName>
    <definedName name="_xlnm.Print_Area" localSheetId="1">'Rekapitulace'!$A$1:$I$39</definedName>
    <definedName name="PocetMJ">'Krycí list'!$G$6</definedName>
    <definedName name="Poznamka">'Krycí list'!$B$37</definedName>
    <definedName name="Projektant">'Krycí list'!$C$8</definedName>
    <definedName name="PSV">'Rekapitulace'!$F$25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'Rekapitulace'!$H$38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<sst xmlns="http://schemas.openxmlformats.org/spreadsheetml/2006/main" count="1334" uniqueCount="562">
  <si>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</si>
  <si>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</si>
  <si>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</si>
  <si>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</si>
  <si>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</si>
  <si>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</si>
  <si>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</si>
  <si>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</si>
  <si>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</si>
  <si>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</si>
  <si>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</si>
  <si>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</si>
  <si>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</si>
  <si>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</si>
  <si>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</si>
  <si>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</si>
  <si>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</si>
  <si>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</si>
  <si>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</si>
  <si>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</si>
  <si>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</si>
  <si>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</si>
  <si>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</si>
  <si>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</si>
  <si>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</si>
  <si>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</si>
  <si>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</si>
  <si>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</si>
  <si>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</si>
  <si>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</si>
  <si>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</si>
  <si>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</si>
  <si>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</si>
  <si>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</si>
  <si>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</si>
  <si>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</si>
  <si>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</si>
  <si>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</si>
  <si>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</si>
  <si>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</si>
  <si>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</si>
  <si>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</si>
  <si>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</si>
  <si>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</si>
  <si>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</si>
  <si>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</si>
  <si>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</si>
  <si>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</si>
  <si>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</si>
  <si>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</si>
  <si>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</si>
  <si>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</si>
  <si>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</si>
  <si>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</si>
  <si>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</si>
  <si>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</si>
  <si>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</si>
  <si>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</si>
  <si>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</si>
  <si>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</si>
  <si>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</si>
  <si>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</si>
  <si>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</si>
  <si>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</si>
  <si>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</si>
  <si>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</si>
  <si>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</si>
  <si>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</si>
  <si>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</si>
  <si>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</si>
  <si>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</si>
  <si>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</si>
  <si>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</si>
  <si>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</si>
  <si>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M2016.04</t>
  </si>
  <si>
    <t>MŠ VARENSKÁ 2a_Výměna ZTI</t>
  </si>
  <si>
    <t>01</t>
  </si>
  <si>
    <t>Arch.- stavební řešení</t>
  </si>
  <si>
    <t>801.31</t>
  </si>
  <si>
    <t>m3</t>
  </si>
  <si>
    <t>05-16_04</t>
  </si>
  <si>
    <t>Výměna ZTI_stavební část</t>
  </si>
  <si>
    <t>3</t>
  </si>
  <si>
    <t>Svislé a kompletní konstrukce</t>
  </si>
  <si>
    <t>317941121R00</t>
  </si>
  <si>
    <t>Osazení ocelových válcovaných nosníků do č.12 mtz č. 12, v.č. A1Z_02</t>
  </si>
  <si>
    <t>t</t>
  </si>
  <si>
    <t>IPE100, dl. 1100 mm:1,1*8,1*0,001+0,0011</t>
  </si>
  <si>
    <t>340239211RT2</t>
  </si>
  <si>
    <t>Zazdívka otvorů pl.4 m2,cihlami tl.zdi do 10 cm pórobetonové tvárnice, mtz č. 11, v.č. A1Z_02, 04</t>
  </si>
  <si>
    <t>m2</t>
  </si>
  <si>
    <t>0,9*2,0*2</t>
  </si>
  <si>
    <t>342255022R00</t>
  </si>
  <si>
    <t>Příčky z desek pórobetonových tl. 7,5 cm mtz - odk. 14, v.č.  A1Z_02, 04</t>
  </si>
  <si>
    <t>0,3*3,0*2</t>
  </si>
  <si>
    <t>342948112R00</t>
  </si>
  <si>
    <t>Ukotvení příček přistřelenými kotvami mtz č. 11,14_ v.č. A1Z_02, 04</t>
  </si>
  <si>
    <t>m</t>
  </si>
  <si>
    <t>2,0*2*2</t>
  </si>
  <si>
    <t>3,0*2</t>
  </si>
  <si>
    <t>346244313R00</t>
  </si>
  <si>
    <t>Obezdívky van z desek pórorbetonových tl. 100 mm mtz - odk. 10, v.č.  A1Z_02, 04</t>
  </si>
  <si>
    <t>(0,9+0,75)*2*0,5*2</t>
  </si>
  <si>
    <t>346244381RT2</t>
  </si>
  <si>
    <t xml:space="preserve">Plentování ocelových nosníků výšky do 20 cm </t>
  </si>
  <si>
    <t>IPE 100:1,1*0,1*2</t>
  </si>
  <si>
    <t>342Rp267113</t>
  </si>
  <si>
    <t>Kapotáž sádrokartonem 2stranný do 1,0/2x 0,5 m desky GKB tl. 12,5 mm, mtz odk. 9</t>
  </si>
  <si>
    <t>pav. A1, m.č. 102, v.č. A1_02:2,3+5,1</t>
  </si>
  <si>
    <t>pav. A1Z, m.č. 101,102,103,112_v.č. A1Z_02:1,85+1,5+2,8+1,4+2,85</t>
  </si>
  <si>
    <t>13383315</t>
  </si>
  <si>
    <t>Tyč průřezu IPE 100, střední, jakost oceli 11373</t>
  </si>
  <si>
    <t>T</t>
  </si>
  <si>
    <t>IPE100, dl. 1100 mm:1,1*8,1*0,001*1,08+0,0004</t>
  </si>
  <si>
    <t>4</t>
  </si>
  <si>
    <t>Vodorovné konstrukce</t>
  </si>
  <si>
    <t>411387531R00</t>
  </si>
  <si>
    <t>Zabetonování otvorů 0,25 m2 ve stropech a klenbách úprava stropní k_ce v místech vybouraných otvorů</t>
  </si>
  <si>
    <t>kus</t>
  </si>
  <si>
    <t>10+1</t>
  </si>
  <si>
    <t>61</t>
  </si>
  <si>
    <t>Upravy povrchů vnitřní</t>
  </si>
  <si>
    <t>612403399RT2</t>
  </si>
  <si>
    <t>Hrubá výplň rýh ve stěnách maltou pro ZTI /voda+kanalizace</t>
  </si>
  <si>
    <t>(66,0+18,0)*0,15</t>
  </si>
  <si>
    <t>612409991RT2</t>
  </si>
  <si>
    <t>Začištění omítek kolem oken,dveří apod. mtz č. 11, 12, 14 v.č. A1Z_02, 04, pro ZTI</t>
  </si>
  <si>
    <t>(0,9+2,0*2)*2*(2+1)</t>
  </si>
  <si>
    <t>3,0*2*2</t>
  </si>
  <si>
    <t>pro ZTI_drážky:(66,0+18,0)*2</t>
  </si>
  <si>
    <t>612423531RT2</t>
  </si>
  <si>
    <t>Omítka rýh stěn vápenná šířky do 15 cm, štuková pro ZTI /voda+kanalizace</t>
  </si>
  <si>
    <t>612473182R00</t>
  </si>
  <si>
    <t>Omítka vnitřního zdiva ze suché směsi, štuková na dozdívkách, mtz č. 11, 14_v.č. A1Z_02, 04</t>
  </si>
  <si>
    <t>0,9*2,0*2*2</t>
  </si>
  <si>
    <t>(0,3*2+0,1)*3,0*2</t>
  </si>
  <si>
    <t>64</t>
  </si>
  <si>
    <t>Výplně otvorů</t>
  </si>
  <si>
    <t>642944121RT4</t>
  </si>
  <si>
    <t>Osazení ocelových zárubní dodatečně do 2,5 m2 včetně dodávky zárubně  80x197x11 cm</t>
  </si>
  <si>
    <t>dle mtz č. 12, v.č. A1Z_02:1</t>
  </si>
  <si>
    <t>94</t>
  </si>
  <si>
    <t>Lešení a stavební výtahy</t>
  </si>
  <si>
    <t>941955001R00</t>
  </si>
  <si>
    <t>Lešení lehké pomocné, výška podlahy do 1,2 m pro mtz podhledu_dle odk. 9_kapotáž potrubí</t>
  </si>
  <si>
    <t>pav. A1, m.č. 102, v.č. A1_02:(2,3+5,1)*1,0</t>
  </si>
  <si>
    <t>pav. A1Z, m.č. 101,102,103,112_v.č. A1Z_02:(1,85+1,5+2,8+1,4+2,85)*1,0</t>
  </si>
  <si>
    <t>95</t>
  </si>
  <si>
    <t>Dokončovací konstrukce na pozemních stavbách</t>
  </si>
  <si>
    <t>952901111R00</t>
  </si>
  <si>
    <t xml:space="preserve">Vyčištění budov o výšce podlaží do 4 m </t>
  </si>
  <si>
    <t>pavilon A1/ 1.+ 2.NP:7,95*5,0+7,95*7,9</t>
  </si>
  <si>
    <t>pavilon A1Z/ 1.+ 2.NP:7,95*10,95*2</t>
  </si>
  <si>
    <t>pavilon H2/ 1.NP:13,5*21,9</t>
  </si>
  <si>
    <t>-0,01</t>
  </si>
  <si>
    <t>952Rp991001</t>
  </si>
  <si>
    <t>Zakrytí vni vybavení před požkozením_cca v.č. dodávky fólie</t>
  </si>
  <si>
    <t>96</t>
  </si>
  <si>
    <t>Bourání konstrukcí</t>
  </si>
  <si>
    <t>776511820R00</t>
  </si>
  <si>
    <t>Odstranění PVC a koberců lepených s podložkou vč. soklíků, dmtz odk. 6, 7</t>
  </si>
  <si>
    <t>dmtz č. 6_stáv. PVC:132,8</t>
  </si>
  <si>
    <t>Začátek provozního součtu</t>
  </si>
  <si>
    <t>pavilon A1:</t>
  </si>
  <si>
    <t>viz. v.č. A1_01:</t>
  </si>
  <si>
    <t>m.č. 102, 113, 114:19,95+1,09+1,41</t>
  </si>
  <si>
    <t>viz. v.č. A1_03:</t>
  </si>
  <si>
    <t>m.č. 202, 213, 214:19,95+1,09+1,41</t>
  </si>
  <si>
    <t>pavilon AZ1:</t>
  </si>
  <si>
    <t>viz. v.č. AZ1_01:</t>
  </si>
  <si>
    <t>m.č. 102-112, 114, 115:</t>
  </si>
  <si>
    <t>19,24+11,72+7,6+3,15+1,04+1,2</t>
  </si>
  <si>
    <t>viz. v.č. AZ1_03:</t>
  </si>
  <si>
    <t>m.č. 202-212, 214, 215:</t>
  </si>
  <si>
    <t>pavilon H2:0</t>
  </si>
  <si>
    <t>Konec provozního součtu</t>
  </si>
  <si>
    <t>dmtz č. 7_stáv. koberec:6,6</t>
  </si>
  <si>
    <t>viz. v.č. A1_01_m.č. 111:3,28</t>
  </si>
  <si>
    <t>viz. v.č. A1_03_m.č. 211:3,28</t>
  </si>
  <si>
    <t>962031132R00</t>
  </si>
  <si>
    <t>Bourání příček cihelných tl. 10 cm obezdívka vaniček, dmtz č. 10, v.č. A1Z_01, 03</t>
  </si>
  <si>
    <t>963016111R00</t>
  </si>
  <si>
    <t>DMTZ podhledu SDK, kovová kce., 1xoplášť.12,5 mm dmtz č. 9</t>
  </si>
  <si>
    <t>pav. A1, m.č. 102, v.č. A1_01:(2,3+5,1)*(0,5+0,9)+0,04</t>
  </si>
  <si>
    <t>965042131R00</t>
  </si>
  <si>
    <t>Bourání mazanin betonových  tl. 10 cm, pl. 4 m2 cementové lože pod dlažbou, dmtz odk. 1</t>
  </si>
  <si>
    <t>dmtz č. 1_stáv. KD:28,1*0,015-0,0015</t>
  </si>
  <si>
    <t>viz. v.č. A1_01_m.č. 112:1,72</t>
  </si>
  <si>
    <t>viz. v.č. A1_03_m.č. 2.12:1,72</t>
  </si>
  <si>
    <t>m.č. 101, 113, 116:4,14+1,65+11,5</t>
  </si>
  <si>
    <t>m.č. 201, 213:4,52+1,65</t>
  </si>
  <si>
    <t>pavilon H2:</t>
  </si>
  <si>
    <t>viz. v.č. H2_01_m.č. 122:1,2</t>
  </si>
  <si>
    <t>0</t>
  </si>
  <si>
    <t>965042141R00</t>
  </si>
  <si>
    <t>Bourání mazanin betonových tl. 10 cm, nad 4 m2 cementové lože pod dlažbou, dmtz odk. 1</t>
  </si>
  <si>
    <t>dmtz č. 1_stáv. KD:92,4*0,025-0,01</t>
  </si>
  <si>
    <t>viz. v.č. H2_01:</t>
  </si>
  <si>
    <t>m.č. 101, 104, 112:71,05+12,8+8,52</t>
  </si>
  <si>
    <t>965048130R00</t>
  </si>
  <si>
    <t>Dočištění povrchu po odstranění PVC lepidlo do 30%</t>
  </si>
  <si>
    <t>965048250R00</t>
  </si>
  <si>
    <t xml:space="preserve">Dočištění povrchu po vybourání dlažeb, MC do 50% </t>
  </si>
  <si>
    <t>dmtz č. 1_stáv. KD:120,5</t>
  </si>
  <si>
    <t>965081713RT1</t>
  </si>
  <si>
    <t>Bourání dlaždic keramických tl. 1 cm, nad 1 m2 dmtz odk. 1_v.č. A1_01, 03, A1Z_01, 03, H2_01</t>
  </si>
  <si>
    <t>m.č. 101, 104, 112, 122:</t>
  </si>
  <si>
    <t>71,05+12,8+8,52+1,2</t>
  </si>
  <si>
    <t>968061125R00</t>
  </si>
  <si>
    <t>Vyvěšení dřevěných dveřních křídel pl. do 2 m2 dmtz dle odk. 11, v.č. A1Z_01, 03</t>
  </si>
  <si>
    <t>968072455R00</t>
  </si>
  <si>
    <t>Vybourání kovových dveřních zárubní pl. do 2 m2 dmtz dle odk. 11, v.č. A1Z_01, 03</t>
  </si>
  <si>
    <t>80 x 197:0,8*1,97*2-0,002</t>
  </si>
  <si>
    <t>970051100R00</t>
  </si>
  <si>
    <t>Vrtání jádrové do ŽB do D 100 mm pro ZTI /voda+kanalizace_prostup stropem</t>
  </si>
  <si>
    <t>0,25*10</t>
  </si>
  <si>
    <t>970051160R00</t>
  </si>
  <si>
    <t>Vrtání jádrové do ŽB do D 160 mm pro ZTI /voda+kanalizace</t>
  </si>
  <si>
    <t>0,25*1</t>
  </si>
  <si>
    <t>970056100R00</t>
  </si>
  <si>
    <t xml:space="preserve">Příplatek za jádr. vrt. stropu v ŽB do D 100 mm </t>
  </si>
  <si>
    <t>10*0,25</t>
  </si>
  <si>
    <t>970056160R00</t>
  </si>
  <si>
    <t xml:space="preserve">Příplatek za jádr. vrt. stropu v ŽB do D 160 mm </t>
  </si>
  <si>
    <t>0,25</t>
  </si>
  <si>
    <t>971033621R00</t>
  </si>
  <si>
    <t>Vybourání otv. zeď cihel. pl.4 m2, tl.10 cm, MVC dmtz dle odk. 12, v.č. A1Z_01</t>
  </si>
  <si>
    <t>90 x 200:0,9*2,0</t>
  </si>
  <si>
    <t>974031154R00</t>
  </si>
  <si>
    <t>Vysekání rýh ve zdi cihelné 10 x 15 cm pro ZTI /voda+kanalizace</t>
  </si>
  <si>
    <t>66,0</t>
  </si>
  <si>
    <t>974031164R00</t>
  </si>
  <si>
    <t>Vysekání rýh ve zdi cihelné 15 x 15 cm pro ZTI / kanalizace</t>
  </si>
  <si>
    <t>18,0</t>
  </si>
  <si>
    <t>974031664R00</t>
  </si>
  <si>
    <t>Vysekání rýh zeď cihelná vtah. nosníků 15 x 15 cm dmtz dle odk. 11, v.č. A1Z_01_pro IPE100</t>
  </si>
  <si>
    <t>1,1</t>
  </si>
  <si>
    <t>978057331R00</t>
  </si>
  <si>
    <t>Odsekání obkladů z umělého kamene podstupnic příp. keram. soklíků</t>
  </si>
  <si>
    <t>pavilon A1:0</t>
  </si>
  <si>
    <t>pavilon A1Z:</t>
  </si>
  <si>
    <t>m.č. 101:(1,95+2,35)*2-(1,1+0,8+0,6)</t>
  </si>
  <si>
    <t>m.č. 116:(5,8+2,65)*2-(1,1+0,9+0,8)</t>
  </si>
  <si>
    <t>m.č. 201:(1,95+2,35)*2-(0,8*2+0,6)</t>
  </si>
  <si>
    <t>m.č. 104:1,8*2</t>
  </si>
  <si>
    <t>978059531R00</t>
  </si>
  <si>
    <t>Odsekání vnitřních obkladů stěn nad 2 m2 dmtz - odk. 2, v.č. A1_01, 03, A1Z_01, 03, H2_01</t>
  </si>
  <si>
    <t>dmtz č. 2_keram. obklad:220,0</t>
  </si>
  <si>
    <t>102_za umyvadlem:1,2*1,4</t>
  </si>
  <si>
    <t>112:((1,55+1,1)*2-0,6*2)*1,8</t>
  </si>
  <si>
    <t>113:((1,2+0,9)*2-0,6)*1,4</t>
  </si>
  <si>
    <t>114:((1,55+0,9)*2-0,6)*1,4</t>
  </si>
  <si>
    <t>202_za umyvadlem:1,2*1,4</t>
  </si>
  <si>
    <t>212:((1,55+1,1)*2-0,6*2)*1,8</t>
  </si>
  <si>
    <t>213:((1,2+0,9)*2-0,6)*1,4</t>
  </si>
  <si>
    <t>214:((1,55+0,9)*2-0,6)*1,4</t>
  </si>
  <si>
    <t>103:(6,0+0,2+0,6)*1,5</t>
  </si>
  <si>
    <t>104:(3,1+1,2)*1,5</t>
  </si>
  <si>
    <t>113:((1,5+1,1)*2-0,6*2)*1,8</t>
  </si>
  <si>
    <t>114:((1,15+0,9)*2-0,6)*1,4</t>
  </si>
  <si>
    <t>115:((1,5+0,8)*2-0,6)*1,4</t>
  </si>
  <si>
    <t>203:(6,0+0,2+0,6)*1,5</t>
  </si>
  <si>
    <t>204:(3,1+1,2)*1,5</t>
  </si>
  <si>
    <t>213:((1,5+1,1)*2-0,6*2)*1,8</t>
  </si>
  <si>
    <t>214:((1,15+0,9)*2-0,6)*1,4</t>
  </si>
  <si>
    <t>215:((1,5+0,8)*2-0,6)*1,4</t>
  </si>
  <si>
    <t>101:(12,5+6,6+4,2+1,2*2+0,9)*2*1,8</t>
  </si>
  <si>
    <t>odpočet otvorů, stěn bez výměny obkladů:</t>
  </si>
  <si>
    <t>-(2,5+4,5+2,4+0,9*3)*1,8</t>
  </si>
  <si>
    <t>104:(4,35*2+0,15*2)*1,8</t>
  </si>
  <si>
    <t>112:((3,05*2+2,85+0,25)-0,9*2)*1,8</t>
  </si>
  <si>
    <t>122:((1,5+0,8)*2-0,6)*1,4</t>
  </si>
  <si>
    <t>za umyvadlem:(0,15*2+0,8)*1,8</t>
  </si>
  <si>
    <t>962Rp084101</t>
  </si>
  <si>
    <t>Dmtz poddledu z desek DTD melamin tl.18 mm vč. ocel. k_ce z JÄKL prof._dmtz č. 9</t>
  </si>
  <si>
    <t>pav. A1Z, m.č. 101,102,103,112_v.č. A1Z_01:</t>
  </si>
  <si>
    <t>(1,85+1,5+2,8+1,4+2,85)*(0,5+0,9)+0,04</t>
  </si>
  <si>
    <t>976Rp086201</t>
  </si>
  <si>
    <t>Dmtz pečící elektrické pánve 105 x 85/90 cm dmtz - odk. 6, v.č. H2_01</t>
  </si>
  <si>
    <t>99</t>
  </si>
  <si>
    <t>Staveništní přesun hmot</t>
  </si>
  <si>
    <t>999281108R00</t>
  </si>
  <si>
    <t xml:space="preserve">Přesun hmot pro opravy a údržbu do výšky 12 m </t>
  </si>
  <si>
    <t>Hodinové zúčtovací sazby</t>
  </si>
  <si>
    <t>900      RT3</t>
  </si>
  <si>
    <t>Hzs - nezmeřitelné práce   čl.17-1a dle zápisu do stav. deníku, schválené investorem</t>
  </si>
  <si>
    <t>hod</t>
  </si>
  <si>
    <t>711</t>
  </si>
  <si>
    <t>Izolace proti vodě</t>
  </si>
  <si>
    <t>711212001RT1</t>
  </si>
  <si>
    <t>Hydroizolační povlak - nátěr proti vlhkosti</t>
  </si>
  <si>
    <t>KD_skladba P1:</t>
  </si>
  <si>
    <t>pavilon A1:54,9</t>
  </si>
  <si>
    <t>pavilon AZ1:111,4</t>
  </si>
  <si>
    <t>pavilon H2:93,6</t>
  </si>
  <si>
    <t>mtz č. 2_keram. obklad:</t>
  </si>
  <si>
    <t>pavilon A1:48,4</t>
  </si>
  <si>
    <t>pavilon AZ1:97,6</t>
  </si>
  <si>
    <t>pavilon H2:111,5</t>
  </si>
  <si>
    <t>odpočet dlažby a obkladu s HI stěrkou:-285,7</t>
  </si>
  <si>
    <t>711212002RT2</t>
  </si>
  <si>
    <t>Hydroizolační povlak - nátěr nebo stěrka proti volně stékající vodě</t>
  </si>
  <si>
    <t>pavilon A1:3,5</t>
  </si>
  <si>
    <t>m.č. 112, 212:1,72*2</t>
  </si>
  <si>
    <t>pavilon AZ1:3,3</t>
  </si>
  <si>
    <t>m.č. 113, 213:1,65*2</t>
  </si>
  <si>
    <t>pavilon H2:92,4</t>
  </si>
  <si>
    <t>KO_skladba P2:</t>
  </si>
  <si>
    <t>pavilon A1:14,8</t>
  </si>
  <si>
    <t>pavilon AZ1:68,2</t>
  </si>
  <si>
    <t>103:(6,0+0,5+0,9)*1,8</t>
  </si>
  <si>
    <t>104:(3,1+1,9+2,55)*1,8</t>
  </si>
  <si>
    <t>203:(6,0+0,5+0,9)*1,8</t>
  </si>
  <si>
    <t>204:(3,1+1,9+2,55)*1,8</t>
  </si>
  <si>
    <t>pavilon H2:103,5</t>
  </si>
  <si>
    <t>711212601RT1</t>
  </si>
  <si>
    <t>Těsnicí pás do spoje podlaha - stěna š. 120 mm</t>
  </si>
  <si>
    <t>pavilon A1:16,8</t>
  </si>
  <si>
    <t>pavilon AZ1:16,4</t>
  </si>
  <si>
    <t>pavilon H2:81,6</t>
  </si>
  <si>
    <t>998711202R00</t>
  </si>
  <si>
    <t>735</t>
  </si>
  <si>
    <t>Otopná tělesa</t>
  </si>
  <si>
    <t>735110912R00</t>
  </si>
  <si>
    <t xml:space="preserve">Oprava-rozpojení otopného tělesa teplovodního </t>
  </si>
  <si>
    <t>735111810R00</t>
  </si>
  <si>
    <t xml:space="preserve">Demontáž těles otopných litinových článkových </t>
  </si>
  <si>
    <t>0,8*0,6*2</t>
  </si>
  <si>
    <t>735118110R00</t>
  </si>
  <si>
    <t xml:space="preserve">Tlaková zkouška otopných těles - vodou </t>
  </si>
  <si>
    <t>0,5*0,9</t>
  </si>
  <si>
    <t>0,8*0,6</t>
  </si>
  <si>
    <t>735151345R00</t>
  </si>
  <si>
    <t xml:space="preserve">Otopná těl.panel.Radik Plan Klasik 22  500/ 900 </t>
  </si>
  <si>
    <t>735151364R00</t>
  </si>
  <si>
    <t xml:space="preserve">Otopná těl.panel.Radik Plan Klasik 22  600/ 800 </t>
  </si>
  <si>
    <t>733Rp111208</t>
  </si>
  <si>
    <t>D+M_Připojovací potrubí úprava stávajícího potrubí</t>
  </si>
  <si>
    <t>735Rp001101</t>
  </si>
  <si>
    <t>D+M_Termoregulační hlavice vč. instalačního materiálu</t>
  </si>
  <si>
    <t>998735202R00</t>
  </si>
  <si>
    <t>766</t>
  </si>
  <si>
    <t>Konstrukce truhlářské</t>
  </si>
  <si>
    <t>766661112R00</t>
  </si>
  <si>
    <t>Montáž dveří do zárubně,otevíravých 1kř.do 0,8 m mtz č. 12, v.č. A1Z_02</t>
  </si>
  <si>
    <t>80 x 197:1</t>
  </si>
  <si>
    <t>766670021R00</t>
  </si>
  <si>
    <t xml:space="preserve">Montáž kliky a štítku </t>
  </si>
  <si>
    <t>766695212R00</t>
  </si>
  <si>
    <t xml:space="preserve">Montáž prahů dveří jednokřídlových š. do 10 cm </t>
  </si>
  <si>
    <t>61187156</t>
  </si>
  <si>
    <t>Prah dubový délka 80 cm šířka 10 cm tl. 2 cm</t>
  </si>
  <si>
    <t>54910002</t>
  </si>
  <si>
    <t>Dveřní kování - klika/klika dle výběru investora</t>
  </si>
  <si>
    <t>61165410</t>
  </si>
  <si>
    <t>Dv dřev vni plné DTD_CPL.fólie_1kř_80x197 zámek FAB_viz. tabulky výrobků</t>
  </si>
  <si>
    <t>998766202R00</t>
  </si>
  <si>
    <t>771</t>
  </si>
  <si>
    <t>Podlahy z dlaždic a obklady</t>
  </si>
  <si>
    <t>771101111R00</t>
  </si>
  <si>
    <t>Vyrovnání podkladů_samonivelační hmotou v ploše pod KD_skladba P1 v tl. do 5 (2) mm</t>
  </si>
  <si>
    <t>v tl. 5 mm:</t>
  </si>
  <si>
    <t>v tl. 2 mm:</t>
  </si>
  <si>
    <t>dle keram. soklu:150,1*0,1-0,01</t>
  </si>
  <si>
    <t>771101121R00</t>
  </si>
  <si>
    <t>Provedení penetrace podkladu v celé ploše pod KD_skladba P1</t>
  </si>
  <si>
    <t>dle keram. soklu:150,1*0,15-0,015</t>
  </si>
  <si>
    <t>771475014RV4</t>
  </si>
  <si>
    <t>Obklad soklíků keram.rovných, tmel,výška 10 cm vč. dodávky lepidla a tmele</t>
  </si>
  <si>
    <t>m.č. 102:(7,55+2,8)*2-(0,8*4+1,2)</t>
  </si>
  <si>
    <t>m.č. 111:(2,1+1,55)*2-(0,8+0,6+0,8+0,6)</t>
  </si>
  <si>
    <t>m.č. 202:(7,55+2,8)*2-(0,8*4+1,2)</t>
  </si>
  <si>
    <t>m.č. 211:(2,1+1,55)*2-(0,8+0,6+0,8+0,6)</t>
  </si>
  <si>
    <t>m.č. 101:(1,95+2,35)*2-(1,1+0,8*2+0,6)</t>
  </si>
  <si>
    <t>m.č. 102:(7,4+2,75)*2-0,8*3</t>
  </si>
  <si>
    <t>m.č. 103:(7,4+1,9+1,5+1,4)-0,8*2</t>
  </si>
  <si>
    <t>m.č. 104:(1,4+1,9+1,95)-0,8*2</t>
  </si>
  <si>
    <t>m.č. 112:(1,5+2,1)*2-(0,8+0,6+0,8*2)</t>
  </si>
  <si>
    <t>m.č. 116:(5,8+2,65)*2-(1,1+0,9+0,8*2)</t>
  </si>
  <si>
    <t>m.č. 202:(7,4+2,75)*2-0,8*2</t>
  </si>
  <si>
    <t>m.č. 203:(7,4+1,9+1,5+1,4)-0,8*3</t>
  </si>
  <si>
    <t>m.č. 204:(1,4+1,9+1,95)-0,8*2</t>
  </si>
  <si>
    <t>m.č. 212:(1,5+2,1)*2-(0,8+0,6+0,8*2)</t>
  </si>
  <si>
    <t>pavilon H1:</t>
  </si>
  <si>
    <t>m.č. 104:1,8+(4,85+1,0)*2-0,9*3</t>
  </si>
  <si>
    <t>771575107RV4</t>
  </si>
  <si>
    <t>Montáž podlah keram.,režné hladké, tmel, 20x20 cm vč. dodávky lepidla a tmele_skladba P1</t>
  </si>
  <si>
    <t>viz. v.č. A1_02, 04:</t>
  </si>
  <si>
    <t>m.č. 102, 111, 112, 113, 114:</t>
  </si>
  <si>
    <t>19,95+3,28+1,72+1,09+1,41</t>
  </si>
  <si>
    <t>m.č. 202, 211, 212, 213, 214:</t>
  </si>
  <si>
    <t>viz. v.č. AZ1_02, 04:</t>
  </si>
  <si>
    <t>m.č. 101, 102 - 116:</t>
  </si>
  <si>
    <t>4,14+19,24+11,72+7,6+3,15+1,65+1,04+1,2+11,5</t>
  </si>
  <si>
    <t>m.č. 201-212, 214, 215:</t>
  </si>
  <si>
    <t>4,52+19,24+11,72+7,6+3,15+1,65+1,04+1,2</t>
  </si>
  <si>
    <t>771577928R00</t>
  </si>
  <si>
    <t>Podlahový profil koutový stěna/podlaha_sprchy, kuchyně, apod.</t>
  </si>
  <si>
    <t>112:(1,55*2+1,1)*2</t>
  </si>
  <si>
    <t>212:(1,55*2+1,1)*2</t>
  </si>
  <si>
    <t>113:(1,5*2+1,1)*2</t>
  </si>
  <si>
    <t>213:(1,5*2+1,1)*2</t>
  </si>
  <si>
    <t>101:(12,5+6,6+4,2+1,2*2+0,9)*2</t>
  </si>
  <si>
    <t>104:(3,95+1,95)*2+1,95</t>
  </si>
  <si>
    <t>112:(3,05+2,85)*2+2,85</t>
  </si>
  <si>
    <t>771578011RT1</t>
  </si>
  <si>
    <t>Spára podlaha - stěna obklad - stěna</t>
  </si>
  <si>
    <t>dle keramického soklu:150,1*2</t>
  </si>
  <si>
    <t>771579791R00</t>
  </si>
  <si>
    <t xml:space="preserve">Příplatek za plochu podlah keram. do 5 m2 jednotl. </t>
  </si>
  <si>
    <t>pavilon A1:15,0</t>
  </si>
  <si>
    <t>(3,28+1,72+1,09+1,41)*2</t>
  </si>
  <si>
    <t>pavilon AZ1:22,7</t>
  </si>
  <si>
    <t>4,14+3,15+1,65+1,04+1,2</t>
  </si>
  <si>
    <t>4,52+3,15+1,65+1,04+1,2</t>
  </si>
  <si>
    <t>pavilon H2:1,2</t>
  </si>
  <si>
    <t>viz. v.č. H2_01:1,2</t>
  </si>
  <si>
    <t>24616661</t>
  </si>
  <si>
    <t>Univerzální základní nátěr_adhézní můstek spotřeba_0,15 kg/ m2/ v celé ploše pod KD</t>
  </si>
  <si>
    <t>kg</t>
  </si>
  <si>
    <t>KD_skladba P1:259,9*0,15+0,015</t>
  </si>
  <si>
    <t>vytažení na stěny:150,1*0,15*0,15+0,0228</t>
  </si>
  <si>
    <t>58581301</t>
  </si>
  <si>
    <t>Flexibilní vyrovnávací hmota spotřeba 1,5 kg/ m2_při tl. 1 mm/ v ploše pod KD</t>
  </si>
  <si>
    <t>KD_skladba P1:259,9*1,5*5</t>
  </si>
  <si>
    <t>vytažení na stěny pod sokl:150,1*0,1*1,5*2</t>
  </si>
  <si>
    <t>0,02</t>
  </si>
  <si>
    <t>5976361</t>
  </si>
  <si>
    <t>Keram dlažba hutná matná reliéf vel 200 x 200/9 mm protiskluz R9, otěruvzdornost 5, viz TZ</t>
  </si>
  <si>
    <t>skladba P1:259,9*1,1+0,01</t>
  </si>
  <si>
    <t>dle keramického soklu:150,1*0,1*1,1-0,011</t>
  </si>
  <si>
    <t>998771202R00</t>
  </si>
  <si>
    <t>781</t>
  </si>
  <si>
    <t>Obklady keramické</t>
  </si>
  <si>
    <t>781101111R00</t>
  </si>
  <si>
    <t>Vyrovnání podkladu stěrkou tl. do 7 mm v ploše pod KO_skladba P2 v tl. 2 mm</t>
  </si>
  <si>
    <t>vyrovnání podkladu v tl. do 2 mm:</t>
  </si>
  <si>
    <t>mtz č. 2_keram. obklad:257,5</t>
  </si>
  <si>
    <t>781101121R00</t>
  </si>
  <si>
    <t>Provedení penetrace podkladu v ploše pod KO_skladba P2</t>
  </si>
  <si>
    <t>781415016RT3</t>
  </si>
  <si>
    <t>Montáž obkladů stěn, porovin.,tmel, nad 20x25 cm vč. lepící a spárovací hmoty</t>
  </si>
  <si>
    <t>102_za umyvadlem:1,2*1,5</t>
  </si>
  <si>
    <t>111_za umyvadlem:(0,6+0,8)*1,5</t>
  </si>
  <si>
    <t>113:((1,2+0,9)*2-0,6)*1,8</t>
  </si>
  <si>
    <t>114:((1,55+0,9)*2-0,6)*1,5</t>
  </si>
  <si>
    <t>202_za umyvadlem:1,2*1,5</t>
  </si>
  <si>
    <t>211_za umyvadlem:(0,6+0,8)*1,5</t>
  </si>
  <si>
    <t>213:((1,2+0,9)*2-0,6)*1,8</t>
  </si>
  <si>
    <t>214:((1,55+0,9)*2-0,6)*1,5</t>
  </si>
  <si>
    <t>112:(0,8+0,8)*1,5</t>
  </si>
  <si>
    <t>114:((1,15+0,9)*2-0,6)*1,8</t>
  </si>
  <si>
    <t>115:((1,5+0,8)*2-0,6)*1,5</t>
  </si>
  <si>
    <t>212:(0,8+0,8)*1,5</t>
  </si>
  <si>
    <t>214:((1,15+0,9)*2-0,6)*1,8</t>
  </si>
  <si>
    <t>215:((1,5+0,8)*2-0,6)*1,5</t>
  </si>
  <si>
    <t>122:((1,5+0,8)*2-0,6)*1,5</t>
  </si>
  <si>
    <t>24616661a</t>
  </si>
  <si>
    <t>Univerzální základní nátěr_adhézní můstek spotřeba_0,15 kg/ m2/ v celé ploše pod KO</t>
  </si>
  <si>
    <t>mtz č. 2_keram. obklad:257,5*0,15</t>
  </si>
  <si>
    <t>0,025</t>
  </si>
  <si>
    <t>585-81301</t>
  </si>
  <si>
    <t>Flexibilní vyrovnávací hmota spotřeba 1,5 kg/ m2_při tl. 1 mm/ v ploše pod KO</t>
  </si>
  <si>
    <t>mtz č. 2_keram. obklad:257,5*1,5*2</t>
  </si>
  <si>
    <t>5976374a</t>
  </si>
  <si>
    <t>Keram obklad vel. 200 x 300/9 mm dle výběru investora, přizpůsobení interiéru</t>
  </si>
  <si>
    <t>mtz č. 2_keram. obklad:257,5*1,1</t>
  </si>
  <si>
    <t>998781202R00</t>
  </si>
  <si>
    <t>783</t>
  </si>
  <si>
    <t>Nátěry</t>
  </si>
  <si>
    <t>783222110R00</t>
  </si>
  <si>
    <t>Nátěr syntetický kovových konstrukcí 2 x ocel. zárubeň</t>
  </si>
  <si>
    <t>(2*1,97+0,8)*(0,11+2*0,05)</t>
  </si>
  <si>
    <t>0,0046</t>
  </si>
  <si>
    <t>783226100R00</t>
  </si>
  <si>
    <t xml:space="preserve">Nátěr syntetický kovových konstrukcí základní </t>
  </si>
  <si>
    <t>783801812R00</t>
  </si>
  <si>
    <t>Odstranění nátěrů z omítek stěn, oškrabáním dmtz - odk. 1, v.č. A1_01, 03, A1Z_01, 03</t>
  </si>
  <si>
    <t>m.č. 102:(4,5+0,4)*1,5-1,2*1,4+0,03</t>
  </si>
  <si>
    <t>m.č. 202:(4,5+0,4)*1,5-1,2*1,4+0,03</t>
  </si>
  <si>
    <t>m.č. 102:(7,4+2,75)*2-0,8*4</t>
  </si>
  <si>
    <t>m.č. 202:(7,4+2,75)*2-0,8*4</t>
  </si>
  <si>
    <t>H2:0</t>
  </si>
  <si>
    <t>783812100R00</t>
  </si>
  <si>
    <t>Otěruvzdorný nátěr omítek stěn 2x + 1x email mtz dle odk. 8_v.č. A1_02, 04, A1Z_02, 04</t>
  </si>
  <si>
    <t>m.č. 102:(4,5+0,4)*1,5-1,2*1,5</t>
  </si>
  <si>
    <t>m.č. 202:(4,5+0,4)*1,5-1,2*1,5</t>
  </si>
  <si>
    <t>m.č. 202:(7,4+2,75)*2-0,8*3</t>
  </si>
  <si>
    <t>784</t>
  </si>
  <si>
    <t>Malby</t>
  </si>
  <si>
    <t>784191101R00</t>
  </si>
  <si>
    <t xml:space="preserve">Penetrace podkladu univerzální 1x </t>
  </si>
  <si>
    <t>784195412R00</t>
  </si>
  <si>
    <t>Malba tekutá,  bílá, 2 x vhodná i na sádrokarton</t>
  </si>
  <si>
    <t>stropní/podhledové k_ce:</t>
  </si>
  <si>
    <t>stěny:</t>
  </si>
  <si>
    <t>m.č. 102:(7,55+2,8)*2*3,0</t>
  </si>
  <si>
    <t>m.č. 111:(2,1+1,55)*2*3,0</t>
  </si>
  <si>
    <t>m.č. 112:(1,55+1,1)*2*3,0</t>
  </si>
  <si>
    <t>m.č. 113:(1,2+0,9)*2*3,0</t>
  </si>
  <si>
    <t>m.č. 114:(1,55+0,9)*2*3,0</t>
  </si>
  <si>
    <t>m.č. 202:(7,55+2,8)*2*3,0</t>
  </si>
  <si>
    <t>m.č. 211:(2,1+1,55)*2*3,0</t>
  </si>
  <si>
    <t>m.č. 212:(1,55+1,1)*2*3,0</t>
  </si>
  <si>
    <t>m.č. 213:(1,2+0,9)*2*3,0</t>
  </si>
  <si>
    <t>m.č. 214:(1,55+0,9)*2*3,0</t>
  </si>
  <si>
    <t>Mezisoučet</t>
  </si>
  <si>
    <t>m.č. 101:(1,95+2,35)*2*3,0</t>
  </si>
  <si>
    <t>m.č. 102:(7,4+2,75)*2*3,0</t>
  </si>
  <si>
    <t>m.č. 103:(7,4+1,9+0,5)*2*3,0</t>
  </si>
  <si>
    <t>m.č. 104:(4,5+1,9)*2*3,0</t>
  </si>
  <si>
    <t>m.č. 112:(1,5+2,1)*2*3,0</t>
  </si>
  <si>
    <t>m.č. 113:(1,5+1,1)*2*3,0</t>
  </si>
  <si>
    <t>m.č. 114:(1,15+0,9)*2*3,0</t>
  </si>
  <si>
    <t>m.č. 115:(1,5+0,8)*2*3,0</t>
  </si>
  <si>
    <t>m.č. 116:(5,8+2,65)*2*3,0</t>
  </si>
  <si>
    <t>m.č. 201:(1,95+2,35)*2*3,0</t>
  </si>
  <si>
    <t>m.č. 202:(7,4+2,75)*2*3,0</t>
  </si>
  <si>
    <t>m.č. 203:(7,4+1,9+0,5)*2*3,0</t>
  </si>
  <si>
    <t>m.č. 204:(4,5+1,9)*2*3,0</t>
  </si>
  <si>
    <t>m.č. 212:(1,5+2,1)*2*3,0</t>
  </si>
  <si>
    <t>m.č. 213:(1,5+1,1)*2*3,0</t>
  </si>
  <si>
    <t>m.č. 214:(1,15+0,9)*2*3,0</t>
  </si>
  <si>
    <t>m.č. 215:(1,5+0,8)*2*3,0</t>
  </si>
  <si>
    <t>m.č. 101:(12,5+6,6+4,2+1,2*2+0,9)*2*3,0</t>
  </si>
  <si>
    <t>m.č. 104:(4,85+5,3+0,15)*2*3,0</t>
  </si>
  <si>
    <t>m.č. 112:(3,05+2,85)*2*3,0</t>
  </si>
  <si>
    <t>m.č. 122:(1,5+0,8)*2*3,0</t>
  </si>
  <si>
    <t>místnost s umyvadlem:(4,25+2,05)*2*3,0</t>
  </si>
  <si>
    <t>odpočet KO:-257,5</t>
  </si>
  <si>
    <t>784402801R00</t>
  </si>
  <si>
    <t xml:space="preserve">Odstranění malby oškrábáním v místnosti H do 3,8 m </t>
  </si>
  <si>
    <t>784498911R00</t>
  </si>
  <si>
    <t>Vyhlazení malířskou masou 1x, výška do 3,8 m do 30% z celkové plochy</t>
  </si>
  <si>
    <t>1110,3*0,3+0,01</t>
  </si>
  <si>
    <t>M21</t>
  </si>
  <si>
    <t>Elektromontáže</t>
  </si>
  <si>
    <t>210Rp011001</t>
  </si>
  <si>
    <t>210Rp011002</t>
  </si>
  <si>
    <t>D96</t>
  </si>
  <si>
    <t>Přesuny suti a vybouraných hmot</t>
  </si>
  <si>
    <t>978Rp99930</t>
  </si>
  <si>
    <t>Náklady spojené s odvozem a likvidací odpadu v souladu se zákonem č. 185/2001sb.</t>
  </si>
  <si>
    <t>v položce je zahrnuto naložení, svislý a vodorovný přesun suti a vybouraných k-cí, vč. likvidace v souladu se zákonem č. 185/2001 sb., o odpadech dle technologie a místa určená zhotovitelem, vč. poplatků za uložení odpadu:</t>
  </si>
  <si>
    <t>32,3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</si>
  <si>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</si>
  <si>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</si>
  <si>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</si>
  <si>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</si>
  <si>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</si>
  <si>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</si>
  <si>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</si>
  <si>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</si>
  <si>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Stat. město Ostrava, MěObv Morav. Ostrava a Přívoz</t>
  </si>
  <si>
    <t>Soupis prací a dodávek</t>
  </si>
  <si>
    <t xml:space="preserve">Přesun hmot pro otopná tělesa, výšky do 12 m </t>
  </si>
  <si>
    <t xml:space="preserve">Přesun hmot pro truhlářské konstr., výšky do 12 m </t>
  </si>
  <si>
    <t xml:space="preserve">Přesun hmot pro izolace proti vodě, výšky do 12 m </t>
  </si>
  <si>
    <t>Přesun hmot pro podlahy z dlaždic, výšky do 12 m</t>
  </si>
  <si>
    <t>Přesun hmot pro obklady keramické, výšky do 12 m</t>
  </si>
  <si>
    <t>Dmtz+mtz rozvodů elektroinstalace v rámci prováděných stavebních prací (rozsah hodin odsouhlasit ve stavebním deníku)</t>
  </si>
  <si>
    <t>Dmtz+zpětná mtz zařízení kuchyně vč. zpětného napojení na elektroinstalaci (rozsah hodin odsouhlasit ve stavebním deníku)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</si>
</sst>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8"/>
      <color indexed="53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23" fillId="0" borderId="10" xfId="0" applyFont="1" applyBorder="1" applyAlignment="1">
      <alignment horizontal="centerContinuous"/>
    </xf>
    <xf numFmtId="0" fontId="24" fillId="18" borderId="11" xfId="0" applyFont="1" applyFill="1" applyBorder="1" applyAlignment="1">
      <alignment horizontal="left"/>
    </xf>
    <xf numFmtId="0" fontId="25" fillId="18" borderId="12" xfId="0" applyFont="1" applyFill="1" applyBorder="1" applyAlignment="1">
      <alignment horizontal="centerContinuous"/>
    </xf>
    <xf numFmtId="49" fontId="26" fillId="18" borderId="13" xfId="0" applyNumberFormat="1" applyFont="1" applyFill="1" applyBorder="1" applyAlignment="1">
      <alignment horizontal="left"/>
    </xf>
    <xf numFmtId="49" fontId="25" fillId="18" borderId="12" xfId="0" applyNumberFormat="1" applyFont="1" applyFill="1" applyBorder="1" applyAlignment="1">
      <alignment horizontal="centerContinuous"/>
    </xf>
    <xf numFmtId="0" fontId="25" fillId="0" borderId="14" xfId="0" applyFont="1" applyBorder="1" applyAlignment="1">
      <alignment/>
    </xf>
    <xf numFmtId="49" fontId="25" fillId="0" borderId="15" xfId="0" applyNumberFormat="1" applyFont="1" applyBorder="1" applyAlignment="1">
      <alignment horizontal="left"/>
    </xf>
    <xf numFmtId="0" fontId="23" fillId="0" borderId="16" xfId="0" applyFont="1" applyBorder="1" applyAlignment="1">
      <alignment/>
    </xf>
    <xf numFmtId="0" fontId="25" fillId="0" borderId="17" xfId="0" applyFont="1" applyBorder="1" applyAlignment="1">
      <alignment/>
    </xf>
    <xf numFmtId="49" fontId="25" fillId="0" borderId="18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0" fontId="25" fillId="0" borderId="19" xfId="0" applyFont="1" applyBorder="1" applyAlignment="1">
      <alignment/>
    </xf>
    <xf numFmtId="0" fontId="25" fillId="0" borderId="20" xfId="0" applyFont="1" applyBorder="1" applyAlignment="1">
      <alignment horizontal="left"/>
    </xf>
    <xf numFmtId="0" fontId="24" fillId="0" borderId="16" xfId="0" applyFont="1" applyBorder="1" applyAlignment="1">
      <alignment/>
    </xf>
    <xf numFmtId="49" fontId="25" fillId="0" borderId="20" xfId="0" applyNumberFormat="1" applyFont="1" applyBorder="1" applyAlignment="1">
      <alignment horizontal="left"/>
    </xf>
    <xf numFmtId="49" fontId="24" fillId="18" borderId="16" xfId="0" applyNumberFormat="1" applyFont="1" applyFill="1" applyBorder="1" applyAlignment="1">
      <alignment/>
    </xf>
    <xf numFmtId="49" fontId="23" fillId="18" borderId="17" xfId="0" applyNumberFormat="1" applyFont="1" applyFill="1" applyBorder="1" applyAlignment="1">
      <alignment/>
    </xf>
    <xf numFmtId="49" fontId="24" fillId="18" borderId="18" xfId="0" applyNumberFormat="1" applyFont="1" applyFill="1" applyBorder="1" applyAlignment="1">
      <alignment/>
    </xf>
    <xf numFmtId="49" fontId="23" fillId="18" borderId="18" xfId="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3" fontId="2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24" fillId="18" borderId="21" xfId="0" applyNumberFormat="1" applyFont="1" applyFill="1" applyBorder="1" applyAlignment="1">
      <alignment/>
    </xf>
    <xf numFmtId="49" fontId="23" fillId="18" borderId="22" xfId="0" applyNumberFormat="1" applyFont="1" applyFill="1" applyBorder="1" applyAlignment="1">
      <alignment/>
    </xf>
    <xf numFmtId="49" fontId="24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19" xfId="0" applyNumberFormat="1" applyFont="1" applyBorder="1" applyAlignment="1">
      <alignment horizontal="left"/>
    </xf>
    <xf numFmtId="0" fontId="25" fillId="0" borderId="23" xfId="0" applyFont="1" applyBorder="1" applyAlignment="1">
      <alignment/>
    </xf>
    <xf numFmtId="0" fontId="25" fillId="0" borderId="19" xfId="0" applyNumberFormat="1" applyFont="1" applyBorder="1" applyAlignment="1">
      <alignment/>
    </xf>
    <xf numFmtId="0" fontId="2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5" fillId="0" borderId="19" xfId="0" applyFont="1" applyBorder="1" applyAlignment="1">
      <alignment/>
    </xf>
    <xf numFmtId="0" fontId="2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5" fillId="0" borderId="16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7" fillId="0" borderId="27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23" fillId="0" borderId="28" xfId="0" applyFont="1" applyBorder="1" applyAlignment="1">
      <alignment horizontal="centerContinuous" vertical="center"/>
    </xf>
    <xf numFmtId="0" fontId="24" fillId="18" borderId="29" xfId="0" applyFont="1" applyFill="1" applyBorder="1" applyAlignment="1">
      <alignment horizontal="left"/>
    </xf>
    <xf numFmtId="0" fontId="23" fillId="18" borderId="30" xfId="0" applyFont="1" applyFill="1" applyBorder="1" applyAlignment="1">
      <alignment horizontal="left"/>
    </xf>
    <xf numFmtId="0" fontId="23" fillId="18" borderId="31" xfId="0" applyFont="1" applyFill="1" applyBorder="1" applyAlignment="1">
      <alignment horizontal="centerContinuous"/>
    </xf>
    <xf numFmtId="0" fontId="24" fillId="18" borderId="30" xfId="0" applyFont="1" applyFill="1" applyBorder="1" applyAlignment="1">
      <alignment horizontal="centerContinuous"/>
    </xf>
    <xf numFmtId="0" fontId="23" fillId="18" borderId="30" xfId="0" applyFont="1" applyFill="1" applyBorder="1" applyAlignment="1">
      <alignment horizontal="centerContinuous"/>
    </xf>
    <xf numFmtId="0" fontId="23" fillId="0" borderId="32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11" xfId="0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2" xfId="0" applyFont="1" applyBorder="1" applyAlignment="1">
      <alignment/>
    </xf>
    <xf numFmtId="3" fontId="23" fillId="0" borderId="18" xfId="0" applyNumberFormat="1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34" xfId="0" applyFont="1" applyBorder="1" applyAlignment="1">
      <alignment/>
    </xf>
    <xf numFmtId="0" fontId="23" fillId="0" borderId="33" xfId="0" applyFont="1" applyBorder="1" applyAlignment="1">
      <alignment shrinkToFit="1"/>
    </xf>
    <xf numFmtId="0" fontId="23" fillId="0" borderId="35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36" xfId="0" applyFont="1" applyBorder="1" applyAlignment="1">
      <alignment/>
    </xf>
    <xf numFmtId="3" fontId="23" fillId="0" borderId="37" xfId="0" applyNumberFormat="1" applyFont="1" applyBorder="1" applyAlignment="1">
      <alignment/>
    </xf>
    <xf numFmtId="0" fontId="23" fillId="0" borderId="38" xfId="0" applyFont="1" applyBorder="1" applyAlignment="1">
      <alignment/>
    </xf>
    <xf numFmtId="0" fontId="24" fillId="18" borderId="11" xfId="0" applyFont="1" applyFill="1" applyBorder="1" applyAlignment="1">
      <alignment/>
    </xf>
    <xf numFmtId="0" fontId="24" fillId="18" borderId="13" xfId="0" applyFont="1" applyFill="1" applyBorder="1" applyAlignment="1">
      <alignment/>
    </xf>
    <xf numFmtId="0" fontId="24" fillId="18" borderId="12" xfId="0" applyFont="1" applyFill="1" applyBorder="1" applyAlignment="1">
      <alignment/>
    </xf>
    <xf numFmtId="0" fontId="24" fillId="18" borderId="39" xfId="0" applyFont="1" applyFill="1" applyBorder="1" applyAlignment="1">
      <alignment/>
    </xf>
    <xf numFmtId="0" fontId="24" fillId="18" borderId="40" xfId="0" applyFont="1" applyFill="1" applyBorder="1" applyAlignment="1">
      <alignment/>
    </xf>
    <xf numFmtId="0" fontId="23" fillId="0" borderId="22" xfId="0" applyFont="1" applyBorder="1" applyAlignment="1">
      <alignment/>
    </xf>
    <xf numFmtId="0" fontId="23" fillId="0" borderId="0" xfId="0" applyFont="1" applyAlignment="1">
      <alignment/>
    </xf>
    <xf numFmtId="0" fontId="23" fillId="0" borderId="41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166" fontId="23" fillId="0" borderId="47" xfId="0" applyNumberFormat="1" applyFont="1" applyBorder="1" applyAlignment="1">
      <alignment horizontal="right"/>
    </xf>
    <xf numFmtId="0" fontId="23" fillId="0" borderId="47" xfId="0" applyFont="1" applyBorder="1" applyAlignment="1">
      <alignment/>
    </xf>
    <xf numFmtId="0" fontId="23" fillId="0" borderId="18" xfId="0" applyFont="1" applyBorder="1" applyAlignment="1">
      <alignment/>
    </xf>
    <xf numFmtId="166" fontId="23" fillId="0" borderId="17" xfId="0" applyNumberFormat="1" applyFont="1" applyBorder="1" applyAlignment="1">
      <alignment horizontal="right"/>
    </xf>
    <xf numFmtId="0" fontId="27" fillId="18" borderId="36" xfId="0" applyFont="1" applyFill="1" applyBorder="1" applyAlignment="1">
      <alignment/>
    </xf>
    <xf numFmtId="0" fontId="27" fillId="18" borderId="37" xfId="0" applyFont="1" applyFill="1" applyBorder="1" applyAlignment="1">
      <alignment/>
    </xf>
    <xf numFmtId="0" fontId="27" fillId="18" borderId="38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24" fillId="0" borderId="48" xfId="47" applyNumberFormat="1" applyFont="1" applyBorder="1">
      <alignment/>
      <protection/>
    </xf>
    <xf numFmtId="49" fontId="23" fillId="0" borderId="48" xfId="47" applyNumberFormat="1" applyFont="1" applyBorder="1">
      <alignment/>
      <protection/>
    </xf>
    <xf numFmtId="49" fontId="23" fillId="0" borderId="48" xfId="47" applyNumberFormat="1" applyFont="1" applyBorder="1" applyAlignment="1">
      <alignment horizontal="right"/>
      <protection/>
    </xf>
    <xf numFmtId="0" fontId="23" fillId="0" borderId="49" xfId="47" applyFont="1" applyBorder="1">
      <alignment/>
      <protection/>
    </xf>
    <xf numFmtId="49" fontId="23" fillId="0" borderId="48" xfId="0" applyNumberFormat="1" applyFont="1" applyBorder="1" applyAlignment="1">
      <alignment horizontal="left"/>
    </xf>
    <xf numFmtId="0" fontId="23" fillId="0" borderId="50" xfId="0" applyNumberFormat="1" applyFont="1" applyBorder="1" applyAlignment="1">
      <alignment/>
    </xf>
    <xf numFmtId="49" fontId="24" fillId="0" borderId="51" xfId="47" applyNumberFormat="1" applyFont="1" applyBorder="1">
      <alignment/>
      <protection/>
    </xf>
    <xf numFmtId="49" fontId="23" fillId="0" borderId="51" xfId="47" applyNumberFormat="1" applyFont="1" applyBorder="1">
      <alignment/>
      <protection/>
    </xf>
    <xf numFmtId="49" fontId="23" fillId="0" borderId="51" xfId="47" applyNumberFormat="1" applyFont="1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24" fillId="18" borderId="29" xfId="0" applyNumberFormat="1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3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4" fillId="18" borderId="53" xfId="0" applyFont="1" applyFill="1" applyBorder="1" applyAlignment="1">
      <alignment horizontal="center"/>
    </xf>
    <xf numFmtId="0" fontId="24" fillId="18" borderId="54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3" fontId="23" fillId="0" borderId="42" xfId="0" applyNumberFormat="1" applyFont="1" applyBorder="1" applyAlignment="1">
      <alignment/>
    </xf>
    <xf numFmtId="0" fontId="24" fillId="18" borderId="29" xfId="0" applyFont="1" applyFill="1" applyBorder="1" applyAlignment="1">
      <alignment/>
    </xf>
    <xf numFmtId="0" fontId="24" fillId="18" borderId="30" xfId="0" applyFont="1" applyFill="1" applyBorder="1" applyAlignment="1">
      <alignment/>
    </xf>
    <xf numFmtId="3" fontId="24" fillId="18" borderId="31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23" fillId="18" borderId="40" xfId="0" applyFont="1" applyFill="1" applyBorder="1" applyAlignment="1">
      <alignment/>
    </xf>
    <xf numFmtId="0" fontId="24" fillId="18" borderId="55" xfId="0" applyFont="1" applyFill="1" applyBorder="1" applyAlignment="1">
      <alignment horizontal="right"/>
    </xf>
    <xf numFmtId="0" fontId="24" fillId="18" borderId="13" xfId="0" applyFont="1" applyFill="1" applyBorder="1" applyAlignment="1">
      <alignment horizontal="right"/>
    </xf>
    <xf numFmtId="0" fontId="24" fillId="18" borderId="12" xfId="0" applyFont="1" applyFill="1" applyBorder="1" applyAlignment="1">
      <alignment horizontal="center"/>
    </xf>
    <xf numFmtId="4" fontId="26" fillId="18" borderId="13" xfId="0" applyNumberFormat="1" applyFont="1" applyFill="1" applyBorder="1" applyAlignment="1">
      <alignment horizontal="right"/>
    </xf>
    <xf numFmtId="4" fontId="26" fillId="18" borderId="40" xfId="0" applyNumberFormat="1" applyFont="1" applyFill="1" applyBorder="1" applyAlignment="1">
      <alignment horizontal="right"/>
    </xf>
    <xf numFmtId="0" fontId="23" fillId="0" borderId="25" xfId="0" applyFont="1" applyBorder="1" applyAlignment="1">
      <alignment/>
    </xf>
    <xf numFmtId="3" fontId="23" fillId="0" borderId="34" xfId="0" applyNumberFormat="1" applyFont="1" applyBorder="1" applyAlignment="1">
      <alignment horizontal="right"/>
    </xf>
    <xf numFmtId="166" fontId="23" fillId="0" borderId="19" xfId="0" applyNumberFormat="1" applyFont="1" applyBorder="1" applyAlignment="1">
      <alignment horizontal="right"/>
    </xf>
    <xf numFmtId="3" fontId="23" fillId="0" borderId="43" xfId="0" applyNumberFormat="1" applyFont="1" applyBorder="1" applyAlignment="1">
      <alignment horizontal="right"/>
    </xf>
    <xf numFmtId="4" fontId="23" fillId="0" borderId="33" xfId="0" applyNumberFormat="1" applyFont="1" applyBorder="1" applyAlignment="1">
      <alignment horizontal="right"/>
    </xf>
    <xf numFmtId="3" fontId="23" fillId="0" borderId="25" xfId="0" applyNumberFormat="1" applyFont="1" applyBorder="1" applyAlignment="1">
      <alignment horizontal="right"/>
    </xf>
    <xf numFmtId="0" fontId="23" fillId="18" borderId="36" xfId="0" applyFont="1" applyFill="1" applyBorder="1" applyAlignment="1">
      <alignment/>
    </xf>
    <xf numFmtId="0" fontId="24" fillId="18" borderId="37" xfId="0" applyFont="1" applyFill="1" applyBorder="1" applyAlignment="1">
      <alignment/>
    </xf>
    <xf numFmtId="0" fontId="23" fillId="18" borderId="37" xfId="0" applyFont="1" applyFill="1" applyBorder="1" applyAlignment="1">
      <alignment/>
    </xf>
    <xf numFmtId="4" fontId="23" fillId="18" borderId="56" xfId="0" applyNumberFormat="1" applyFont="1" applyFill="1" applyBorder="1" applyAlignment="1">
      <alignment/>
    </xf>
    <xf numFmtId="4" fontId="23" fillId="18" borderId="36" xfId="0" applyNumberFormat="1" applyFont="1" applyFill="1" applyBorder="1" applyAlignment="1">
      <alignment/>
    </xf>
    <xf numFmtId="4" fontId="23" fillId="18" borderId="37" xfId="0" applyNumberFormat="1" applyFont="1" applyFill="1" applyBorder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48" xfId="47" applyFont="1" applyBorder="1">
      <alignment/>
      <protection/>
    </xf>
    <xf numFmtId="0" fontId="25" fillId="0" borderId="49" xfId="47" applyFont="1" applyBorder="1" applyAlignment="1">
      <alignment horizontal="right"/>
      <protection/>
    </xf>
    <xf numFmtId="0" fontId="23" fillId="0" borderId="51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49" fontId="25" fillId="18" borderId="19" xfId="47" applyNumberFormat="1" applyFont="1" applyFill="1" applyBorder="1">
      <alignment/>
      <protection/>
    </xf>
    <xf numFmtId="0" fontId="25" fillId="18" borderId="17" xfId="47" applyFont="1" applyFill="1" applyBorder="1" applyAlignment="1">
      <alignment horizontal="center"/>
      <protection/>
    </xf>
    <xf numFmtId="0" fontId="25" fillId="18" borderId="17" xfId="47" applyNumberFormat="1" applyFont="1" applyFill="1" applyBorder="1" applyAlignment="1">
      <alignment horizontal="center"/>
      <protection/>
    </xf>
    <xf numFmtId="0" fontId="24" fillId="0" borderId="57" xfId="47" applyFont="1" applyBorder="1" applyAlignment="1">
      <alignment horizontal="center"/>
      <protection/>
    </xf>
    <xf numFmtId="49" fontId="24" fillId="0" borderId="57" xfId="47" applyNumberFormat="1" applyFont="1" applyBorder="1" applyAlignment="1">
      <alignment horizontal="left"/>
      <protection/>
    </xf>
    <xf numFmtId="0" fontId="24" fillId="0" borderId="58" xfId="47" applyFont="1" applyBorder="1">
      <alignment/>
      <protection/>
    </xf>
    <xf numFmtId="0" fontId="23" fillId="0" borderId="18" xfId="47" applyFont="1" applyBorder="1" applyAlignment="1">
      <alignment horizontal="center"/>
      <protection/>
    </xf>
    <xf numFmtId="0" fontId="23" fillId="0" borderId="18" xfId="47" applyNumberFormat="1" applyFont="1" applyBorder="1" applyAlignment="1">
      <alignment horizontal="right"/>
      <protection/>
    </xf>
    <xf numFmtId="0" fontId="0" fillId="0" borderId="0" xfId="47" applyNumberFormat="1">
      <alignment/>
      <protection/>
    </xf>
    <xf numFmtId="0" fontId="34" fillId="0" borderId="0" xfId="47" applyFont="1">
      <alignment/>
      <protection/>
    </xf>
    <xf numFmtId="0" fontId="35" fillId="0" borderId="59" xfId="47" applyFont="1" applyBorder="1" applyAlignment="1">
      <alignment horizontal="center" vertical="top"/>
      <protection/>
    </xf>
    <xf numFmtId="49" fontId="35" fillId="0" borderId="59" xfId="47" applyNumberFormat="1" applyFont="1" applyBorder="1" applyAlignment="1">
      <alignment horizontal="left" vertical="top"/>
      <protection/>
    </xf>
    <xf numFmtId="0" fontId="35" fillId="0" borderId="59" xfId="47" applyFont="1" applyBorder="1" applyAlignment="1">
      <alignment vertical="top" wrapText="1"/>
      <protection/>
    </xf>
    <xf numFmtId="49" fontId="35" fillId="0" borderId="59" xfId="47" applyNumberFormat="1" applyFont="1" applyBorder="1" applyAlignment="1">
      <alignment horizontal="center" shrinkToFit="1"/>
      <protection/>
    </xf>
    <xf numFmtId="4" fontId="35" fillId="0" borderId="59" xfId="47" applyNumberFormat="1" applyFont="1" applyBorder="1" applyAlignment="1">
      <alignment horizontal="right"/>
      <protection/>
    </xf>
    <xf numFmtId="4" fontId="35" fillId="0" borderId="59" xfId="47" applyNumberFormat="1" applyFont="1" applyBorder="1">
      <alignment/>
      <protection/>
    </xf>
    <xf numFmtId="0" fontId="34" fillId="0" borderId="0" xfId="47" applyFont="1">
      <alignment/>
      <protection/>
    </xf>
    <xf numFmtId="0" fontId="25" fillId="0" borderId="57" xfId="47" applyFont="1" applyBorder="1" applyAlignment="1">
      <alignment horizontal="center"/>
      <protection/>
    </xf>
    <xf numFmtId="0" fontId="37" fillId="0" borderId="0" xfId="47" applyFont="1" applyAlignment="1">
      <alignment wrapText="1"/>
      <protection/>
    </xf>
    <xf numFmtId="49" fontId="25" fillId="0" borderId="57" xfId="47" applyNumberFormat="1" applyFont="1" applyBorder="1" applyAlignment="1">
      <alignment horizontal="right"/>
      <protection/>
    </xf>
    <xf numFmtId="4" fontId="38" fillId="19" borderId="60" xfId="47" applyNumberFormat="1" applyFont="1" applyFill="1" applyBorder="1" applyAlignment="1">
      <alignment horizontal="right" wrapText="1"/>
      <protection/>
    </xf>
    <xf numFmtId="0" fontId="23" fillId="18" borderId="19" xfId="47" applyFont="1" applyFill="1" applyBorder="1" applyAlignment="1">
      <alignment horizontal="center"/>
      <protection/>
    </xf>
    <xf numFmtId="49" fontId="40" fillId="18" borderId="19" xfId="47" applyNumberFormat="1" applyFont="1" applyFill="1" applyBorder="1" applyAlignment="1">
      <alignment horizontal="left"/>
      <protection/>
    </xf>
    <xf numFmtId="0" fontId="40" fillId="18" borderId="58" xfId="47" applyFont="1" applyFill="1" applyBorder="1">
      <alignment/>
      <protection/>
    </xf>
    <xf numFmtId="0" fontId="23" fillId="18" borderId="18" xfId="47" applyFont="1" applyFill="1" applyBorder="1" applyAlignment="1">
      <alignment horizontal="center"/>
      <protection/>
    </xf>
    <xf numFmtId="4" fontId="23" fillId="18" borderId="18" xfId="47" applyNumberFormat="1" applyFont="1" applyFill="1" applyBorder="1" applyAlignment="1">
      <alignment horizontal="right"/>
      <protection/>
    </xf>
    <xf numFmtId="4" fontId="23" fillId="18" borderId="17" xfId="47" applyNumberFormat="1" applyFont="1" applyFill="1" applyBorder="1" applyAlignment="1">
      <alignment horizontal="right"/>
      <protection/>
    </xf>
    <xf numFmtId="4" fontId="24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4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42" fillId="0" borderId="0" xfId="47" applyFont="1" applyBorder="1">
      <alignment/>
      <protection/>
    </xf>
    <xf numFmtId="3" fontId="42" fillId="0" borderId="0" xfId="47" applyNumberFormat="1" applyFont="1" applyBorder="1" applyAlignment="1">
      <alignment horizontal="right"/>
      <protection/>
    </xf>
    <xf numFmtId="4" fontId="42" fillId="0" borderId="0" xfId="47" applyNumberFormat="1" applyFont="1" applyBorder="1">
      <alignment/>
      <protection/>
    </xf>
    <xf numFmtId="0" fontId="4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5" fillId="0" borderId="21" xfId="0" applyNumberFormat="1" applyFont="1" applyBorder="1" applyAlignment="1">
      <alignment/>
    </xf>
    <xf numFmtId="4" fontId="36" fillId="19" borderId="60" xfId="47" applyNumberFormat="1" applyFont="1" applyFill="1" applyBorder="1" applyAlignment="1">
      <alignment horizontal="right" wrapText="1"/>
      <protection/>
    </xf>
    <xf numFmtId="4" fontId="43" fillId="19" borderId="60" xfId="47" applyNumberFormat="1" applyFont="1" applyFill="1" applyBorder="1" applyAlignment="1">
      <alignment horizontal="right" wrapText="1"/>
      <protection/>
    </xf>
    <xf numFmtId="4" fontId="33" fillId="0" borderId="0" xfId="47" applyNumberFormat="1" applyFont="1" applyAlignment="1">
      <alignment horizontal="centerContinuous"/>
      <protection/>
    </xf>
    <xf numFmtId="4" fontId="23" fillId="0" borderId="48" xfId="47" applyNumberFormat="1" applyFont="1" applyBorder="1" applyAlignment="1">
      <alignment horizontal="left"/>
      <protection/>
    </xf>
    <xf numFmtId="4" fontId="23" fillId="0" borderId="50" xfId="47" applyNumberFormat="1" applyFont="1" applyBorder="1">
      <alignment/>
      <protection/>
    </xf>
    <xf numFmtId="4" fontId="23" fillId="0" borderId="0" xfId="47" applyNumberFormat="1" applyFont="1">
      <alignment/>
      <protection/>
    </xf>
    <xf numFmtId="4" fontId="23" fillId="0" borderId="0" xfId="47" applyNumberFormat="1" applyFont="1" applyAlignment="1">
      <alignment/>
      <protection/>
    </xf>
    <xf numFmtId="4" fontId="25" fillId="18" borderId="17" xfId="47" applyNumberFormat="1" applyFont="1" applyFill="1" applyBorder="1" applyAlignment="1">
      <alignment horizontal="center"/>
      <protection/>
    </xf>
    <xf numFmtId="4" fontId="25" fillId="18" borderId="19" xfId="47" applyNumberFormat="1" applyFont="1" applyFill="1" applyBorder="1" applyAlignment="1">
      <alignment horizontal="center"/>
      <protection/>
    </xf>
    <xf numFmtId="4" fontId="23" fillId="0" borderId="18" xfId="47" applyNumberFormat="1" applyFont="1" applyBorder="1" applyAlignment="1">
      <alignment horizontal="right"/>
      <protection/>
    </xf>
    <xf numFmtId="4" fontId="23" fillId="0" borderId="17" xfId="47" applyNumberFormat="1" applyFont="1" applyBorder="1">
      <alignment/>
      <protection/>
    </xf>
    <xf numFmtId="4" fontId="38" fillId="19" borderId="41" xfId="47" applyNumberFormat="1" applyFont="1" applyFill="1" applyBorder="1" applyAlignment="1">
      <alignment horizontal="left" wrapText="1"/>
      <protection/>
    </xf>
    <xf numFmtId="4" fontId="38" fillId="0" borderId="22" xfId="0" applyNumberFormat="1" applyFont="1" applyBorder="1" applyAlignment="1">
      <alignment horizontal="right"/>
    </xf>
    <xf numFmtId="4" fontId="0" fillId="0" borderId="0" xfId="47" applyNumberFormat="1">
      <alignment/>
      <protection/>
    </xf>
    <xf numFmtId="4" fontId="0" fillId="0" borderId="0" xfId="47" applyNumberFormat="1" applyBorder="1">
      <alignment/>
      <protection/>
    </xf>
    <xf numFmtId="4" fontId="23" fillId="0" borderId="22" xfId="0" applyNumberFormat="1" applyFont="1" applyBorder="1" applyAlignment="1">
      <alignment/>
    </xf>
    <xf numFmtId="4" fontId="23" fillId="0" borderId="57" xfId="0" applyNumberFormat="1" applyFont="1" applyBorder="1" applyAlignment="1">
      <alignment/>
    </xf>
    <xf numFmtId="4" fontId="23" fillId="0" borderId="61" xfId="0" applyNumberFormat="1" applyFont="1" applyBorder="1" applyAlignment="1">
      <alignment/>
    </xf>
    <xf numFmtId="4" fontId="24" fillId="18" borderId="52" xfId="0" applyNumberFormat="1" applyFont="1" applyFill="1" applyBorder="1" applyAlignment="1">
      <alignment/>
    </xf>
    <xf numFmtId="4" fontId="24" fillId="18" borderId="53" xfId="0" applyNumberFormat="1" applyFont="1" applyFill="1" applyBorder="1" applyAlignment="1">
      <alignment/>
    </xf>
    <xf numFmtId="4" fontId="24" fillId="18" borderId="54" xfId="0" applyNumberFormat="1" applyFont="1" applyFill="1" applyBorder="1" applyAlignment="1">
      <alignment/>
    </xf>
    <xf numFmtId="4" fontId="23" fillId="0" borderId="15" xfId="0" applyNumberFormat="1" applyFont="1" applyBorder="1" applyAlignment="1">
      <alignment/>
    </xf>
    <xf numFmtId="4" fontId="23" fillId="0" borderId="62" xfId="0" applyNumberFormat="1" applyFont="1" applyBorder="1" applyAlignment="1">
      <alignment/>
    </xf>
    <xf numFmtId="0" fontId="0" fillId="0" borderId="0" xfId="0" applyAlignment="1">
      <alignment horizontal="left" wrapText="1"/>
    </xf>
    <xf numFmtId="4" fontId="23" fillId="0" borderId="58" xfId="0" applyNumberFormat="1" applyFont="1" applyBorder="1" applyAlignment="1">
      <alignment horizontal="right" indent="2"/>
    </xf>
    <xf numFmtId="4" fontId="23" fillId="0" borderId="24" xfId="0" applyNumberFormat="1" applyFont="1" applyBorder="1" applyAlignment="1">
      <alignment horizontal="right" indent="2"/>
    </xf>
    <xf numFmtId="0" fontId="25" fillId="0" borderId="19" xfId="0" applyFont="1" applyBorder="1" applyAlignment="1">
      <alignment horizontal="left"/>
    </xf>
    <xf numFmtId="0" fontId="25" fillId="0" borderId="58" xfId="0" applyFont="1" applyBorder="1" applyAlignment="1">
      <alignment horizontal="left"/>
    </xf>
    <xf numFmtId="4" fontId="27" fillId="18" borderId="63" xfId="0" applyNumberFormat="1" applyFont="1" applyFill="1" applyBorder="1" applyAlignment="1">
      <alignment horizontal="right" indent="2"/>
    </xf>
    <xf numFmtId="4" fontId="27" fillId="18" borderId="56" xfId="0" applyNumberFormat="1" applyFont="1" applyFill="1" applyBorder="1" applyAlignment="1">
      <alignment horizontal="right" indent="2"/>
    </xf>
    <xf numFmtId="0" fontId="29" fillId="0" borderId="0" xfId="0" applyFont="1" applyAlignment="1">
      <alignment horizontal="left" vertical="top" wrapText="1"/>
    </xf>
    <xf numFmtId="0" fontId="25" fillId="0" borderId="19" xfId="0" applyFont="1" applyBorder="1" applyAlignment="1">
      <alignment horizontal="center"/>
    </xf>
    <xf numFmtId="0" fontId="23" fillId="0" borderId="36" xfId="0" applyFont="1" applyBorder="1" applyAlignment="1">
      <alignment horizontal="center" shrinkToFit="1"/>
    </xf>
    <xf numFmtId="0" fontId="23" fillId="0" borderId="38" xfId="0" applyFont="1" applyBorder="1" applyAlignment="1">
      <alignment horizontal="center" shrinkToFit="1"/>
    </xf>
    <xf numFmtId="3" fontId="24" fillId="18" borderId="37" xfId="0" applyNumberFormat="1" applyFont="1" applyFill="1" applyBorder="1" applyAlignment="1">
      <alignment horizontal="right"/>
    </xf>
    <xf numFmtId="3" fontId="24" fillId="18" borderId="56" xfId="0" applyNumberFormat="1" applyFont="1" applyFill="1" applyBorder="1" applyAlignment="1">
      <alignment horizontal="right"/>
    </xf>
    <xf numFmtId="0" fontId="23" fillId="0" borderId="64" xfId="47" applyFont="1" applyBorder="1" applyAlignment="1">
      <alignment horizontal="center"/>
      <protection/>
    </xf>
    <xf numFmtId="0" fontId="23" fillId="0" borderId="65" xfId="47" applyFont="1" applyBorder="1" applyAlignment="1">
      <alignment horizontal="center"/>
      <protection/>
    </xf>
    <xf numFmtId="0" fontId="23" fillId="0" borderId="66" xfId="47" applyFont="1" applyBorder="1" applyAlignment="1">
      <alignment horizontal="center"/>
      <protection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left"/>
      <protection/>
    </xf>
    <xf numFmtId="0" fontId="23" fillId="0" borderId="51" xfId="47" applyFont="1" applyBorder="1" applyAlignment="1">
      <alignment horizontal="left"/>
      <protection/>
    </xf>
    <xf numFmtId="0" fontId="23" fillId="0" borderId="69" xfId="47" applyFont="1" applyBorder="1" applyAlignment="1">
      <alignment horizontal="left"/>
      <protection/>
    </xf>
    <xf numFmtId="49" fontId="38" fillId="19" borderId="70" xfId="47" applyNumberFormat="1" applyFont="1" applyFill="1" applyBorder="1" applyAlignment="1">
      <alignment horizontal="left" wrapText="1"/>
      <protection/>
    </xf>
    <xf numFmtId="49" fontId="39" fillId="0" borderId="71" xfId="0" applyNumberFormat="1" applyFont="1" applyBorder="1" applyAlignment="1">
      <alignment horizontal="left" wrapText="1"/>
    </xf>
    <xf numFmtId="49" fontId="43" fillId="19" borderId="70" xfId="47" applyNumberFormat="1" applyFont="1" applyFill="1" applyBorder="1" applyAlignment="1">
      <alignment horizontal="left" wrapText="1"/>
      <protection/>
    </xf>
    <xf numFmtId="49" fontId="36" fillId="19" borderId="70" xfId="47" applyNumberFormat="1" applyFont="1" applyFill="1" applyBorder="1" applyAlignment="1">
      <alignment horizontal="left" wrapText="1"/>
      <protection/>
    </xf>
    <xf numFmtId="0" fontId="31" fillId="0" borderId="0" xfId="47" applyFont="1" applyAlignment="1">
      <alignment horizontal="center"/>
      <protection/>
    </xf>
    <xf numFmtId="49" fontId="23" fillId="0" borderId="66" xfId="47" applyNumberFormat="1" applyFont="1" applyBorder="1" applyAlignment="1">
      <alignment horizontal="center"/>
      <protection/>
    </xf>
    <xf numFmtId="0" fontId="23" fillId="0" borderId="68" xfId="47" applyFont="1" applyBorder="1" applyAlignment="1">
      <alignment horizontal="center" shrinkToFit="1"/>
      <protection/>
    </xf>
    <xf numFmtId="0" fontId="23" fillId="0" borderId="51" xfId="47" applyFont="1" applyBorder="1" applyAlignment="1">
      <alignment horizontal="center" shrinkToFit="1"/>
      <protection/>
    </xf>
    <xf numFmtId="0" fontId="23" fillId="0" borderId="69" xfId="47" applyFont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7">
      <selection activeCell="F30" sqref="F30:G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554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05-16_04</v>
      </c>
      <c r="D2" s="5" t="str">
        <f>Rekapitulace!G2</f>
        <v>Výměna ZTI_stavební část</v>
      </c>
      <c r="E2" s="6"/>
      <c r="F2" s="7" t="s">
        <v>1</v>
      </c>
      <c r="G2" s="8" t="s">
        <v>78</v>
      </c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75" customHeight="1">
      <c r="A5" s="17" t="s">
        <v>76</v>
      </c>
      <c r="B5" s="18"/>
      <c r="C5" s="19" t="s">
        <v>77</v>
      </c>
      <c r="D5" s="20"/>
      <c r="E5" s="18"/>
      <c r="F5" s="13" t="s">
        <v>6</v>
      </c>
      <c r="G5" s="14" t="s">
        <v>79</v>
      </c>
    </row>
    <row r="6" spans="1:15" ht="12.7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7" ht="12.75" customHeight="1">
      <c r="A7" s="24" t="s">
        <v>74</v>
      </c>
      <c r="B7" s="25"/>
      <c r="C7" s="26" t="s">
        <v>75</v>
      </c>
      <c r="D7" s="27"/>
      <c r="E7" s="27"/>
      <c r="F7" s="28" t="s">
        <v>10</v>
      </c>
      <c r="G7" s="22">
        <f>IF(PocetMJ=0,,ROUND((F30+F32)/PocetMJ,1))</f>
        <v>0</v>
      </c>
    </row>
    <row r="8" spans="1:9" ht="12.75">
      <c r="A8" s="29" t="s">
        <v>11</v>
      </c>
      <c r="B8" s="13"/>
      <c r="C8" s="215"/>
      <c r="D8" s="215"/>
      <c r="E8" s="216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15">
        <f>Projektant</f>
        <v>0</v>
      </c>
      <c r="D9" s="215"/>
      <c r="E9" s="216"/>
      <c r="F9" s="13"/>
      <c r="G9" s="34"/>
      <c r="H9" s="35"/>
    </row>
    <row r="10" spans="1:8" ht="12.75">
      <c r="A10" s="29" t="s">
        <v>14</v>
      </c>
      <c r="B10" s="13"/>
      <c r="C10" s="215" t="s">
        <v>553</v>
      </c>
      <c r="D10" s="215"/>
      <c r="E10" s="215"/>
      <c r="F10" s="36"/>
      <c r="G10" s="37"/>
      <c r="H10" s="38"/>
    </row>
    <row r="11" spans="1:57" ht="13.5" customHeight="1">
      <c r="A11" s="29" t="s">
        <v>15</v>
      </c>
      <c r="B11" s="13"/>
      <c r="C11" s="215"/>
      <c r="D11" s="215"/>
      <c r="E11" s="215"/>
      <c r="F11" s="39" t="s">
        <v>16</v>
      </c>
      <c r="G11" s="40" t="s">
        <v>74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20"/>
      <c r="D12" s="220"/>
      <c r="E12" s="220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75" customHeight="1">
      <c r="A15" s="54"/>
      <c r="B15" s="55" t="s">
        <v>22</v>
      </c>
      <c r="C15" s="210">
        <f>HSV</f>
        <v>0</v>
      </c>
      <c r="D15" s="56" t="str">
        <f>Rekapitulace!A30</f>
        <v>Ztížené výrobní podmínky</v>
      </c>
      <c r="E15" s="57"/>
      <c r="F15" s="58"/>
      <c r="G15" s="210">
        <f>Rekapitulace!I30</f>
        <v>0</v>
      </c>
    </row>
    <row r="16" spans="1:7" ht="15.75" customHeight="1">
      <c r="A16" s="54" t="s">
        <v>23</v>
      </c>
      <c r="B16" s="55" t="s">
        <v>24</v>
      </c>
      <c r="C16" s="210">
        <f>PSV</f>
        <v>0</v>
      </c>
      <c r="D16" s="9" t="str">
        <f>Rekapitulace!A31</f>
        <v>Oborová přirážka</v>
      </c>
      <c r="E16" s="59"/>
      <c r="F16" s="60"/>
      <c r="G16" s="210">
        <f>Rekapitulace!I31</f>
        <v>0</v>
      </c>
    </row>
    <row r="17" spans="1:7" ht="15.75" customHeight="1">
      <c r="A17" s="54" t="s">
        <v>25</v>
      </c>
      <c r="B17" s="55" t="s">
        <v>26</v>
      </c>
      <c r="C17" s="210">
        <f>Mont</f>
        <v>0</v>
      </c>
      <c r="D17" s="9" t="str">
        <f>Rekapitulace!A32</f>
        <v>Přesun stavebních kapacit</v>
      </c>
      <c r="E17" s="59"/>
      <c r="F17" s="60"/>
      <c r="G17" s="210">
        <f>Rekapitulace!I32</f>
        <v>0</v>
      </c>
    </row>
    <row r="18" spans="1:7" ht="15.75" customHeight="1">
      <c r="A18" s="61" t="s">
        <v>27</v>
      </c>
      <c r="B18" s="62" t="s">
        <v>28</v>
      </c>
      <c r="C18" s="210">
        <f>Dodavka</f>
        <v>0</v>
      </c>
      <c r="D18" s="9" t="str">
        <f>Rekapitulace!A33</f>
        <v>Mimostaveništní doprava</v>
      </c>
      <c r="E18" s="59"/>
      <c r="F18" s="60"/>
      <c r="G18" s="210">
        <f>Rekapitulace!I33</f>
        <v>0</v>
      </c>
    </row>
    <row r="19" spans="1:7" ht="15.75" customHeight="1">
      <c r="A19" s="63" t="s">
        <v>29</v>
      </c>
      <c r="B19" s="55"/>
      <c r="C19" s="210">
        <f>SUM(C15:C18)</f>
        <v>0</v>
      </c>
      <c r="D19" s="9" t="str">
        <f>Rekapitulace!A34</f>
        <v>Zařízení staveniště</v>
      </c>
      <c r="E19" s="59"/>
      <c r="F19" s="60"/>
      <c r="G19" s="210">
        <f>Rekapitulace!I34</f>
        <v>0</v>
      </c>
    </row>
    <row r="20" spans="1:7" ht="15.75" customHeight="1">
      <c r="A20" s="63"/>
      <c r="B20" s="55"/>
      <c r="C20" s="210"/>
      <c r="D20" s="9" t="str">
        <f>Rekapitulace!A35</f>
        <v>Provoz investora</v>
      </c>
      <c r="E20" s="59"/>
      <c r="F20" s="60"/>
      <c r="G20" s="210">
        <f>Rekapitulace!I35</f>
        <v>0</v>
      </c>
    </row>
    <row r="21" spans="1:7" ht="15.75" customHeight="1">
      <c r="A21" s="63" t="s">
        <v>30</v>
      </c>
      <c r="B21" s="55"/>
      <c r="C21" s="210">
        <f>HZS</f>
        <v>0</v>
      </c>
      <c r="D21" s="9" t="str">
        <f>Rekapitulace!A36</f>
        <v>Kompletační činnost (IČD)</v>
      </c>
      <c r="E21" s="59"/>
      <c r="F21" s="60"/>
      <c r="G21" s="210">
        <f>Rekapitulace!I36</f>
        <v>0</v>
      </c>
    </row>
    <row r="22" spans="1:7" ht="15.75" customHeight="1">
      <c r="A22" s="64" t="s">
        <v>31</v>
      </c>
      <c r="B22" s="65"/>
      <c r="C22" s="210">
        <f>C19+C21</f>
        <v>0</v>
      </c>
      <c r="D22" s="9" t="s">
        <v>32</v>
      </c>
      <c r="E22" s="59"/>
      <c r="F22" s="60"/>
      <c r="G22" s="210">
        <f>G23-SUM(G15:G21)</f>
        <v>0</v>
      </c>
    </row>
    <row r="23" spans="1:7" ht="15.75" customHeight="1" thickBot="1">
      <c r="A23" s="221" t="s">
        <v>33</v>
      </c>
      <c r="B23" s="222"/>
      <c r="C23" s="211">
        <f>C22+G23</f>
        <v>0</v>
      </c>
      <c r="D23" s="66" t="s">
        <v>34</v>
      </c>
      <c r="E23" s="67"/>
      <c r="F23" s="68"/>
      <c r="G23" s="210">
        <f>VRN</f>
        <v>0</v>
      </c>
    </row>
    <row r="24" spans="1:7" ht="12.75">
      <c r="A24" s="69" t="s">
        <v>35</v>
      </c>
      <c r="B24" s="70"/>
      <c r="C24" s="71"/>
      <c r="D24" s="70" t="s">
        <v>36</v>
      </c>
      <c r="E24" s="70"/>
      <c r="F24" s="72" t="s">
        <v>37</v>
      </c>
      <c r="G24" s="73"/>
    </row>
    <row r="25" spans="1:7" ht="12.75">
      <c r="A25" s="64" t="s">
        <v>38</v>
      </c>
      <c r="B25" s="65"/>
      <c r="C25" s="74"/>
      <c r="D25" s="65" t="s">
        <v>38</v>
      </c>
      <c r="E25" s="75"/>
      <c r="F25" s="76" t="s">
        <v>38</v>
      </c>
      <c r="G25" s="77"/>
    </row>
    <row r="26" spans="1:7" ht="37.5" customHeight="1">
      <c r="A26" s="64" t="s">
        <v>39</v>
      </c>
      <c r="B26" s="78"/>
      <c r="C26" s="74"/>
      <c r="D26" s="65" t="s">
        <v>39</v>
      </c>
      <c r="E26" s="75"/>
      <c r="F26" s="76" t="s">
        <v>39</v>
      </c>
      <c r="G26" s="77"/>
    </row>
    <row r="27" spans="1:7" ht="12.75">
      <c r="A27" s="64"/>
      <c r="B27" s="79"/>
      <c r="C27" s="74"/>
      <c r="D27" s="65"/>
      <c r="E27" s="75"/>
      <c r="F27" s="76"/>
      <c r="G27" s="77"/>
    </row>
    <row r="28" spans="1:7" ht="12.75">
      <c r="A28" s="64" t="s">
        <v>40</v>
      </c>
      <c r="B28" s="65"/>
      <c r="C28" s="74"/>
      <c r="D28" s="76" t="s">
        <v>41</v>
      </c>
      <c r="E28" s="74"/>
      <c r="F28" s="80" t="s">
        <v>41</v>
      </c>
      <c r="G28" s="77"/>
    </row>
    <row r="29" spans="1:7" ht="69" customHeight="1">
      <c r="A29" s="64"/>
      <c r="B29" s="65"/>
      <c r="C29" s="81"/>
      <c r="D29" s="82"/>
      <c r="E29" s="81"/>
      <c r="F29" s="65"/>
      <c r="G29" s="77"/>
    </row>
    <row r="30" spans="1:7" ht="12.75">
      <c r="A30" s="83" t="s">
        <v>42</v>
      </c>
      <c r="B30" s="84"/>
      <c r="C30" s="85">
        <v>21</v>
      </c>
      <c r="D30" s="84" t="s">
        <v>43</v>
      </c>
      <c r="E30" s="86"/>
      <c r="F30" s="213">
        <f>C23-F32</f>
        <v>0</v>
      </c>
      <c r="G30" s="214"/>
    </row>
    <row r="31" spans="1:7" ht="12.75">
      <c r="A31" s="83" t="s">
        <v>44</v>
      </c>
      <c r="B31" s="84"/>
      <c r="C31" s="85">
        <f>SazbaDPH1</f>
        <v>21</v>
      </c>
      <c r="D31" s="84" t="s">
        <v>45</v>
      </c>
      <c r="E31" s="86"/>
      <c r="F31" s="213">
        <f>ROUND(PRODUCT(F30,C31/100),0)</f>
        <v>0</v>
      </c>
      <c r="G31" s="214"/>
    </row>
    <row r="32" spans="1:7" ht="12.75">
      <c r="A32" s="83" t="s">
        <v>42</v>
      </c>
      <c r="B32" s="84"/>
      <c r="C32" s="85">
        <v>0</v>
      </c>
      <c r="D32" s="84" t="s">
        <v>45</v>
      </c>
      <c r="E32" s="86"/>
      <c r="F32" s="213">
        <v>0</v>
      </c>
      <c r="G32" s="214"/>
    </row>
    <row r="33" spans="1:7" ht="12.75">
      <c r="A33" s="83" t="s">
        <v>44</v>
      </c>
      <c r="B33" s="87"/>
      <c r="C33" s="88">
        <f>SazbaDPH2</f>
        <v>0</v>
      </c>
      <c r="D33" s="84" t="s">
        <v>45</v>
      </c>
      <c r="E33" s="60"/>
      <c r="F33" s="213">
        <f>ROUND(PRODUCT(F32,C33/100),0)</f>
        <v>0</v>
      </c>
      <c r="G33" s="214"/>
    </row>
    <row r="34" spans="1:7" s="92" customFormat="1" ht="19.5" customHeight="1" thickBot="1">
      <c r="A34" s="89" t="s">
        <v>46</v>
      </c>
      <c r="B34" s="90"/>
      <c r="C34" s="90"/>
      <c r="D34" s="90"/>
      <c r="E34" s="91"/>
      <c r="F34" s="217">
        <f>SUM(F30:F33)</f>
        <v>0</v>
      </c>
      <c r="G34" s="218"/>
    </row>
    <row r="36" spans="1:8" ht="12.75">
      <c r="A36" s="93" t="s">
        <v>47</v>
      </c>
      <c r="B36" s="93"/>
      <c r="C36" s="93"/>
      <c r="D36" s="93"/>
      <c r="E36" s="93"/>
      <c r="F36" s="93"/>
      <c r="G36" s="93"/>
      <c r="H36" t="s">
        <v>5</v>
      </c>
    </row>
    <row r="37" spans="1:8" ht="14.25" customHeight="1">
      <c r="A37" s="93"/>
      <c r="B37" s="219"/>
      <c r="C37" s="219"/>
      <c r="D37" s="219"/>
      <c r="E37" s="219"/>
      <c r="F37" s="219"/>
      <c r="G37" s="219"/>
      <c r="H37" t="s">
        <v>5</v>
      </c>
    </row>
    <row r="38" spans="1:8" ht="12.75" customHeight="1">
      <c r="A38" s="94"/>
      <c r="B38" s="219"/>
      <c r="C38" s="219"/>
      <c r="D38" s="219"/>
      <c r="E38" s="219"/>
      <c r="F38" s="219"/>
      <c r="G38" s="219"/>
      <c r="H38" t="s">
        <v>5</v>
      </c>
    </row>
    <row r="39" spans="1:8" ht="12.75">
      <c r="A39" s="94"/>
      <c r="B39" s="219"/>
      <c r="C39" s="219"/>
      <c r="D39" s="219"/>
      <c r="E39" s="219"/>
      <c r="F39" s="219"/>
      <c r="G39" s="219"/>
      <c r="H39" t="s">
        <v>5</v>
      </c>
    </row>
    <row r="40" spans="1:8" ht="12.75">
      <c r="A40" s="94"/>
      <c r="B40" s="219"/>
      <c r="C40" s="219"/>
      <c r="D40" s="219"/>
      <c r="E40" s="219"/>
      <c r="F40" s="219"/>
      <c r="G40" s="219"/>
      <c r="H40" t="s">
        <v>5</v>
      </c>
    </row>
    <row r="41" spans="1:8" ht="12.75">
      <c r="A41" s="94"/>
      <c r="B41" s="219"/>
      <c r="C41" s="219"/>
      <c r="D41" s="219"/>
      <c r="E41" s="219"/>
      <c r="F41" s="219"/>
      <c r="G41" s="219"/>
      <c r="H41" t="s">
        <v>5</v>
      </c>
    </row>
    <row r="42" spans="1:8" ht="12.75">
      <c r="A42" s="94"/>
      <c r="B42" s="219"/>
      <c r="C42" s="219"/>
      <c r="D42" s="219"/>
      <c r="E42" s="219"/>
      <c r="F42" s="219"/>
      <c r="G42" s="219"/>
      <c r="H42" t="s">
        <v>5</v>
      </c>
    </row>
    <row r="43" spans="1:8" ht="12.75">
      <c r="A43" s="94"/>
      <c r="B43" s="219"/>
      <c r="C43" s="219"/>
      <c r="D43" s="219"/>
      <c r="E43" s="219"/>
      <c r="F43" s="219"/>
      <c r="G43" s="219"/>
      <c r="H43" t="s">
        <v>5</v>
      </c>
    </row>
    <row r="44" spans="1:8" ht="12.75">
      <c r="A44" s="94"/>
      <c r="B44" s="219"/>
      <c r="C44" s="219"/>
      <c r="D44" s="219"/>
      <c r="E44" s="219"/>
      <c r="F44" s="219"/>
      <c r="G44" s="219"/>
      <c r="H44" t="s">
        <v>5</v>
      </c>
    </row>
    <row r="45" spans="1:8" ht="0.75" customHeight="1">
      <c r="A45" s="94"/>
      <c r="B45" s="219"/>
      <c r="C45" s="219"/>
      <c r="D45" s="219"/>
      <c r="E45" s="219"/>
      <c r="F45" s="219"/>
      <c r="G45" s="219"/>
      <c r="H45" t="s">
        <v>5</v>
      </c>
    </row>
    <row r="46" spans="2:7" ht="12.75">
      <c r="B46" s="212"/>
      <c r="C46" s="212"/>
      <c r="D46" s="212"/>
      <c r="E46" s="212"/>
      <c r="F46" s="212"/>
      <c r="G46" s="212"/>
    </row>
    <row r="47" spans="2:7" ht="12.75">
      <c r="B47" s="212"/>
      <c r="C47" s="212"/>
      <c r="D47" s="212"/>
      <c r="E47" s="212"/>
      <c r="F47" s="212"/>
      <c r="G47" s="212"/>
    </row>
    <row r="48" spans="2:7" ht="12.75">
      <c r="B48" s="212"/>
      <c r="C48" s="212"/>
      <c r="D48" s="212"/>
      <c r="E48" s="212"/>
      <c r="F48" s="212"/>
      <c r="G48" s="212"/>
    </row>
    <row r="49" spans="2:7" ht="12.75">
      <c r="B49" s="212"/>
      <c r="C49" s="212"/>
      <c r="D49" s="212"/>
      <c r="E49" s="212"/>
      <c r="F49" s="212"/>
      <c r="G49" s="212"/>
    </row>
    <row r="50" spans="2:7" ht="12.75">
      <c r="B50" s="212"/>
      <c r="C50" s="212"/>
      <c r="D50" s="212"/>
      <c r="E50" s="212"/>
      <c r="F50" s="212"/>
      <c r="G50" s="212"/>
    </row>
    <row r="51" spans="2:7" ht="12.75">
      <c r="B51" s="212"/>
      <c r="C51" s="212"/>
      <c r="D51" s="212"/>
      <c r="E51" s="212"/>
      <c r="F51" s="212"/>
      <c r="G51" s="212"/>
    </row>
    <row r="52" spans="2:7" ht="12.75">
      <c r="B52" s="212"/>
      <c r="C52" s="212"/>
      <c r="D52" s="212"/>
      <c r="E52" s="212"/>
      <c r="F52" s="212"/>
      <c r="G52" s="212"/>
    </row>
    <row r="53" spans="2:7" ht="12.75">
      <c r="B53" s="212"/>
      <c r="C53" s="212"/>
      <c r="D53" s="212"/>
      <c r="E53" s="212"/>
      <c r="F53" s="212"/>
      <c r="G53" s="212"/>
    </row>
    <row r="54" spans="2:7" ht="12.75">
      <c r="B54" s="212"/>
      <c r="C54" s="212"/>
      <c r="D54" s="212"/>
      <c r="E54" s="212"/>
      <c r="F54" s="212"/>
      <c r="G54" s="212"/>
    </row>
    <row r="55" spans="2:7" ht="12.75">
      <c r="B55" s="212"/>
      <c r="C55" s="212"/>
      <c r="D55" s="212"/>
      <c r="E55" s="212"/>
      <c r="F55" s="212"/>
      <c r="G55" s="212"/>
    </row>
  </sheetData>
  <sheetProtection/>
  <mergeCells count="22">
    <mergeCell ref="C8:E8"/>
    <mergeCell ref="C10:E10"/>
    <mergeCell ref="C12:E12"/>
    <mergeCell ref="B46:G46"/>
    <mergeCell ref="A23:B23"/>
    <mergeCell ref="F30:G30"/>
    <mergeCell ref="B54:G54"/>
    <mergeCell ref="B55:G55"/>
    <mergeCell ref="B49:G49"/>
    <mergeCell ref="B50:G50"/>
    <mergeCell ref="B51:G51"/>
    <mergeCell ref="B52:G52"/>
    <mergeCell ref="B53:G53"/>
    <mergeCell ref="B47:G47"/>
    <mergeCell ref="B48:G48"/>
    <mergeCell ref="F31:G31"/>
    <mergeCell ref="F32:G32"/>
    <mergeCell ref="C9:E9"/>
    <mergeCell ref="C11:E11"/>
    <mergeCell ref="F33:G33"/>
    <mergeCell ref="F34:G34"/>
    <mergeCell ref="B37:G4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9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5" t="s">
        <v>48</v>
      </c>
      <c r="B1" s="226"/>
      <c r="C1" s="95" t="str">
        <f>CONCATENATE(cislostavby," ",nazevstavby)</f>
        <v>M2016.04 MŠ VARENSKÁ 2a_Výměna ZTI</v>
      </c>
      <c r="D1" s="96"/>
      <c r="E1" s="97"/>
      <c r="F1" s="96"/>
      <c r="G1" s="98" t="s">
        <v>49</v>
      </c>
      <c r="H1" s="99" t="s">
        <v>80</v>
      </c>
      <c r="I1" s="100"/>
    </row>
    <row r="2" spans="1:9" ht="13.5" thickBot="1">
      <c r="A2" s="227" t="s">
        <v>50</v>
      </c>
      <c r="B2" s="228"/>
      <c r="C2" s="101" t="str">
        <f>CONCATENATE(cisloobjektu," ",nazevobjektu)</f>
        <v>01 Arch.- stavební řešení</v>
      </c>
      <c r="D2" s="102"/>
      <c r="E2" s="103"/>
      <c r="F2" s="102"/>
      <c r="G2" s="229" t="s">
        <v>81</v>
      </c>
      <c r="H2" s="230"/>
      <c r="I2" s="231"/>
    </row>
    <row r="3" spans="1:9" ht="13.5" thickTop="1">
      <c r="A3" s="75"/>
      <c r="B3" s="75"/>
      <c r="C3" s="75"/>
      <c r="D3" s="75"/>
      <c r="E3" s="75"/>
      <c r="F3" s="65"/>
      <c r="G3" s="75"/>
      <c r="H3" s="75"/>
      <c r="I3" s="75"/>
    </row>
    <row r="4" spans="1:9" ht="19.5" customHeight="1">
      <c r="A4" s="104" t="s">
        <v>51</v>
      </c>
      <c r="B4" s="105"/>
      <c r="C4" s="105"/>
      <c r="D4" s="105"/>
      <c r="E4" s="106"/>
      <c r="F4" s="105"/>
      <c r="G4" s="105"/>
      <c r="H4" s="105"/>
      <c r="I4" s="105"/>
    </row>
    <row r="5" spans="1:9" ht="13.5" thickBot="1">
      <c r="A5" s="75"/>
      <c r="B5" s="75"/>
      <c r="C5" s="75"/>
      <c r="D5" s="75"/>
      <c r="E5" s="75"/>
      <c r="F5" s="75"/>
      <c r="G5" s="75"/>
      <c r="H5" s="75"/>
      <c r="I5" s="75"/>
    </row>
    <row r="6" spans="1:9" s="35" customFormat="1" ht="13.5" thickBot="1">
      <c r="A6" s="107"/>
      <c r="B6" s="108" t="s">
        <v>52</v>
      </c>
      <c r="C6" s="108"/>
      <c r="D6" s="109"/>
      <c r="E6" s="110" t="s">
        <v>53</v>
      </c>
      <c r="F6" s="111" t="s">
        <v>54</v>
      </c>
      <c r="G6" s="111" t="s">
        <v>55</v>
      </c>
      <c r="H6" s="111" t="s">
        <v>56</v>
      </c>
      <c r="I6" s="112" t="s">
        <v>30</v>
      </c>
    </row>
    <row r="7" spans="1:9" s="35" customFormat="1" ht="12.75">
      <c r="A7" s="188" t="str">
        <f>Položky!B7</f>
        <v>3</v>
      </c>
      <c r="B7" s="113" t="str">
        <f>Položky!C7</f>
        <v>Svislé a kompletní konstrukce</v>
      </c>
      <c r="C7" s="65"/>
      <c r="D7" s="114"/>
      <c r="E7" s="204">
        <f>Položky!BA26</f>
        <v>0</v>
      </c>
      <c r="F7" s="205">
        <f>Položky!BB26</f>
        <v>0</v>
      </c>
      <c r="G7" s="205">
        <f>Položky!BC26</f>
        <v>0</v>
      </c>
      <c r="H7" s="205">
        <f>Položky!BD26</f>
        <v>0</v>
      </c>
      <c r="I7" s="206">
        <f>Položky!BE26</f>
        <v>0</v>
      </c>
    </row>
    <row r="8" spans="1:9" s="35" customFormat="1" ht="12.75">
      <c r="A8" s="188" t="str">
        <f>Položky!B27</f>
        <v>4</v>
      </c>
      <c r="B8" s="113" t="str">
        <f>Položky!C27</f>
        <v>Vodorovné konstrukce</v>
      </c>
      <c r="C8" s="65"/>
      <c r="D8" s="114"/>
      <c r="E8" s="204">
        <f>Položky!BA30</f>
        <v>0</v>
      </c>
      <c r="F8" s="205">
        <f>Položky!BB30</f>
        <v>0</v>
      </c>
      <c r="G8" s="205">
        <f>Položky!BC30</f>
        <v>0</v>
      </c>
      <c r="H8" s="205">
        <f>Položky!BD30</f>
        <v>0</v>
      </c>
      <c r="I8" s="206">
        <f>Položky!BE30</f>
        <v>0</v>
      </c>
    </row>
    <row r="9" spans="1:9" s="35" customFormat="1" ht="12.75">
      <c r="A9" s="188" t="str">
        <f>Položky!B31</f>
        <v>61</v>
      </c>
      <c r="B9" s="113" t="str">
        <f>Položky!C31</f>
        <v>Upravy povrchů vnitřní</v>
      </c>
      <c r="C9" s="65"/>
      <c r="D9" s="114"/>
      <c r="E9" s="204">
        <f>Položky!BA43</f>
        <v>0</v>
      </c>
      <c r="F9" s="205">
        <f>Položky!BB43</f>
        <v>0</v>
      </c>
      <c r="G9" s="205">
        <f>Položky!BC43</f>
        <v>0</v>
      </c>
      <c r="H9" s="205">
        <f>Položky!BD43</f>
        <v>0</v>
      </c>
      <c r="I9" s="206">
        <f>Položky!BE43</f>
        <v>0</v>
      </c>
    </row>
    <row r="10" spans="1:9" s="35" customFormat="1" ht="12.75">
      <c r="A10" s="188" t="str">
        <f>Položky!B44</f>
        <v>64</v>
      </c>
      <c r="B10" s="113" t="str">
        <f>Položky!C44</f>
        <v>Výplně otvorů</v>
      </c>
      <c r="C10" s="65"/>
      <c r="D10" s="114"/>
      <c r="E10" s="204">
        <f>Položky!BA47</f>
        <v>0</v>
      </c>
      <c r="F10" s="205">
        <f>Položky!BB47</f>
        <v>0</v>
      </c>
      <c r="G10" s="205">
        <f>Položky!BC47</f>
        <v>0</v>
      </c>
      <c r="H10" s="205">
        <f>Položky!BD47</f>
        <v>0</v>
      </c>
      <c r="I10" s="206">
        <f>Položky!BE47</f>
        <v>0</v>
      </c>
    </row>
    <row r="11" spans="1:9" s="35" customFormat="1" ht="12.75">
      <c r="A11" s="188" t="str">
        <f>Položky!B48</f>
        <v>94</v>
      </c>
      <c r="B11" s="113" t="str">
        <f>Položky!C48</f>
        <v>Lešení a stavební výtahy</v>
      </c>
      <c r="C11" s="65"/>
      <c r="D11" s="114"/>
      <c r="E11" s="204">
        <f>Položky!BA52</f>
        <v>0</v>
      </c>
      <c r="F11" s="205">
        <f>Položky!BB52</f>
        <v>0</v>
      </c>
      <c r="G11" s="205">
        <f>Položky!BC52</f>
        <v>0</v>
      </c>
      <c r="H11" s="205">
        <f>Položky!BD52</f>
        <v>0</v>
      </c>
      <c r="I11" s="206">
        <f>Položky!BE52</f>
        <v>0</v>
      </c>
    </row>
    <row r="12" spans="1:9" s="35" customFormat="1" ht="12.75">
      <c r="A12" s="188" t="str">
        <f>Položky!B53</f>
        <v>95</v>
      </c>
      <c r="B12" s="113" t="str">
        <f>Položky!C53</f>
        <v>Dokončovací konstrukce na pozemních stavbách</v>
      </c>
      <c r="C12" s="65"/>
      <c r="D12" s="114"/>
      <c r="E12" s="204">
        <f>Položky!BA60</f>
        <v>0</v>
      </c>
      <c r="F12" s="205">
        <f>Položky!BB60</f>
        <v>0</v>
      </c>
      <c r="G12" s="205">
        <f>Položky!BC60</f>
        <v>0</v>
      </c>
      <c r="H12" s="205">
        <f>Položky!BD60</f>
        <v>0</v>
      </c>
      <c r="I12" s="206">
        <f>Položky!BE60</f>
        <v>0</v>
      </c>
    </row>
    <row r="13" spans="1:9" s="35" customFormat="1" ht="12.75">
      <c r="A13" s="188" t="str">
        <f>Položky!B61</f>
        <v>96</v>
      </c>
      <c r="B13" s="113" t="str">
        <f>Položky!C61</f>
        <v>Bourání konstrukcí</v>
      </c>
      <c r="C13" s="65"/>
      <c r="D13" s="114"/>
      <c r="E13" s="204">
        <f>Položky!BA203</f>
        <v>0</v>
      </c>
      <c r="F13" s="205">
        <f>Položky!BB203</f>
        <v>0</v>
      </c>
      <c r="G13" s="205">
        <f>Položky!BC203</f>
        <v>0</v>
      </c>
      <c r="H13" s="205">
        <f>Položky!BD203</f>
        <v>0</v>
      </c>
      <c r="I13" s="206">
        <f>Položky!BE203</f>
        <v>0</v>
      </c>
    </row>
    <row r="14" spans="1:9" s="35" customFormat="1" ht="12.75">
      <c r="A14" s="188" t="str">
        <f>Položky!B204</f>
        <v>99</v>
      </c>
      <c r="B14" s="113" t="str">
        <f>Položky!C204</f>
        <v>Staveništní přesun hmot</v>
      </c>
      <c r="C14" s="65"/>
      <c r="D14" s="114"/>
      <c r="E14" s="204">
        <f>Položky!BA206</f>
        <v>0</v>
      </c>
      <c r="F14" s="205">
        <f>Položky!BB206</f>
        <v>0</v>
      </c>
      <c r="G14" s="205">
        <f>Položky!BC206</f>
        <v>0</v>
      </c>
      <c r="H14" s="205">
        <f>Položky!BD206</f>
        <v>0</v>
      </c>
      <c r="I14" s="206">
        <f>Položky!BE206</f>
        <v>0</v>
      </c>
    </row>
    <row r="15" spans="1:9" s="35" customFormat="1" ht="12.75">
      <c r="A15" s="188" t="str">
        <f>Položky!B207</f>
        <v>HZS</v>
      </c>
      <c r="B15" s="113" t="str">
        <f>Položky!C207</f>
        <v>Hodinové zúčtovací sazby</v>
      </c>
      <c r="C15" s="65"/>
      <c r="D15" s="114"/>
      <c r="E15" s="204">
        <f>Položky!BA209</f>
        <v>0</v>
      </c>
      <c r="F15" s="205">
        <f>Položky!BB209</f>
        <v>0</v>
      </c>
      <c r="G15" s="205">
        <f>Položky!BC209</f>
        <v>0</v>
      </c>
      <c r="H15" s="205">
        <f>Položky!BD209</f>
        <v>0</v>
      </c>
      <c r="I15" s="206">
        <f>Položky!BE209</f>
        <v>0</v>
      </c>
    </row>
    <row r="16" spans="1:9" s="35" customFormat="1" ht="12.75">
      <c r="A16" s="188" t="str">
        <f>Položky!B210</f>
        <v>711</v>
      </c>
      <c r="B16" s="113" t="str">
        <f>Položky!C210</f>
        <v>Izolace proti vodě</v>
      </c>
      <c r="C16" s="65"/>
      <c r="D16" s="114"/>
      <c r="E16" s="204">
        <f>Položky!BA266</f>
        <v>0</v>
      </c>
      <c r="F16" s="205">
        <f>Položky!BB266</f>
        <v>0</v>
      </c>
      <c r="G16" s="205">
        <f>Položky!BC266</f>
        <v>0</v>
      </c>
      <c r="H16" s="205">
        <f>Položky!BD266</f>
        <v>0</v>
      </c>
      <c r="I16" s="206">
        <f>Položky!BE266</f>
        <v>0</v>
      </c>
    </row>
    <row r="17" spans="1:9" s="35" customFormat="1" ht="12.75">
      <c r="A17" s="188" t="str">
        <f>Položky!B267</f>
        <v>735</v>
      </c>
      <c r="B17" s="113" t="str">
        <f>Položky!C267</f>
        <v>Otopná tělesa</v>
      </c>
      <c r="C17" s="65"/>
      <c r="D17" s="114"/>
      <c r="E17" s="204">
        <f>Položky!BA279</f>
        <v>0</v>
      </c>
      <c r="F17" s="205">
        <f>Položky!BB279</f>
        <v>0</v>
      </c>
      <c r="G17" s="205">
        <f>Položky!BC279</f>
        <v>0</v>
      </c>
      <c r="H17" s="205">
        <f>Položky!BD279</f>
        <v>0</v>
      </c>
      <c r="I17" s="206">
        <f>Položky!BE279</f>
        <v>0</v>
      </c>
    </row>
    <row r="18" spans="1:9" s="35" customFormat="1" ht="12.75">
      <c r="A18" s="188" t="str">
        <f>Položky!B280</f>
        <v>766</v>
      </c>
      <c r="B18" s="113" t="str">
        <f>Položky!C280</f>
        <v>Konstrukce truhlářské</v>
      </c>
      <c r="C18" s="65"/>
      <c r="D18" s="114"/>
      <c r="E18" s="204">
        <f>Položky!BA289</f>
        <v>0</v>
      </c>
      <c r="F18" s="205">
        <f>Položky!BB289</f>
        <v>0</v>
      </c>
      <c r="G18" s="205">
        <f>Položky!BC289</f>
        <v>0</v>
      </c>
      <c r="H18" s="205">
        <f>Položky!BD289</f>
        <v>0</v>
      </c>
      <c r="I18" s="206">
        <f>Položky!BE289</f>
        <v>0</v>
      </c>
    </row>
    <row r="19" spans="1:9" s="35" customFormat="1" ht="12.75">
      <c r="A19" s="188" t="str">
        <f>Položky!B290</f>
        <v>771</v>
      </c>
      <c r="B19" s="113" t="str">
        <f>Položky!C290</f>
        <v>Podlahy z dlaždic a obklady</v>
      </c>
      <c r="C19" s="65"/>
      <c r="D19" s="114"/>
      <c r="E19" s="204">
        <f>Položky!BA411</f>
        <v>0</v>
      </c>
      <c r="F19" s="205">
        <f>Položky!BB411</f>
        <v>0</v>
      </c>
      <c r="G19" s="205">
        <f>Položky!BC411</f>
        <v>0</v>
      </c>
      <c r="H19" s="205">
        <f>Položky!BD411</f>
        <v>0</v>
      </c>
      <c r="I19" s="206">
        <f>Položky!BE411</f>
        <v>0</v>
      </c>
    </row>
    <row r="20" spans="1:9" s="35" customFormat="1" ht="12.75">
      <c r="A20" s="188" t="str">
        <f>Položky!B412</f>
        <v>781</v>
      </c>
      <c r="B20" s="113" t="str">
        <f>Položky!C412</f>
        <v>Obklady keramické</v>
      </c>
      <c r="C20" s="65"/>
      <c r="D20" s="114"/>
      <c r="E20" s="204">
        <f>Položky!BA487</f>
        <v>0</v>
      </c>
      <c r="F20" s="205">
        <f>Položky!BB487</f>
        <v>0</v>
      </c>
      <c r="G20" s="205">
        <f>Položky!BC487</f>
        <v>0</v>
      </c>
      <c r="H20" s="205">
        <f>Položky!BD487</f>
        <v>0</v>
      </c>
      <c r="I20" s="206">
        <f>Položky!BE487</f>
        <v>0</v>
      </c>
    </row>
    <row r="21" spans="1:9" s="35" customFormat="1" ht="12.75">
      <c r="A21" s="188" t="str">
        <f>Položky!B488</f>
        <v>783</v>
      </c>
      <c r="B21" s="113" t="str">
        <f>Položky!C488</f>
        <v>Nátěry</v>
      </c>
      <c r="C21" s="65"/>
      <c r="D21" s="114"/>
      <c r="E21" s="204">
        <f>Položky!BA517</f>
        <v>0</v>
      </c>
      <c r="F21" s="205">
        <f>Položky!BB517</f>
        <v>0</v>
      </c>
      <c r="G21" s="205">
        <f>Položky!BC517</f>
        <v>0</v>
      </c>
      <c r="H21" s="205">
        <f>Položky!BD517</f>
        <v>0</v>
      </c>
      <c r="I21" s="206">
        <f>Položky!BE517</f>
        <v>0</v>
      </c>
    </row>
    <row r="22" spans="1:9" s="35" customFormat="1" ht="12.75">
      <c r="A22" s="188" t="str">
        <f>Položky!B518</f>
        <v>784</v>
      </c>
      <c r="B22" s="113" t="str">
        <f>Položky!C518</f>
        <v>Malby</v>
      </c>
      <c r="C22" s="65"/>
      <c r="D22" s="114"/>
      <c r="E22" s="204">
        <f>Položky!BA566</f>
        <v>0</v>
      </c>
      <c r="F22" s="205">
        <f>Položky!BB566</f>
        <v>0</v>
      </c>
      <c r="G22" s="205">
        <f>Položky!BC566</f>
        <v>0</v>
      </c>
      <c r="H22" s="205">
        <f>Položky!BD566</f>
        <v>0</v>
      </c>
      <c r="I22" s="206">
        <f>Položky!BE566</f>
        <v>0</v>
      </c>
    </row>
    <row r="23" spans="1:9" s="35" customFormat="1" ht="12.75">
      <c r="A23" s="188" t="str">
        <f>Položky!B567</f>
        <v>M21</v>
      </c>
      <c r="B23" s="113" t="str">
        <f>Položky!C567</f>
        <v>Elektromontáže</v>
      </c>
      <c r="C23" s="65"/>
      <c r="D23" s="114"/>
      <c r="E23" s="204">
        <f>Položky!BA570</f>
        <v>0</v>
      </c>
      <c r="F23" s="205">
        <f>Položky!BB570</f>
        <v>0</v>
      </c>
      <c r="G23" s="205">
        <f>Položky!BC570</f>
        <v>0</v>
      </c>
      <c r="H23" s="205">
        <f>Položky!BD570</f>
        <v>0</v>
      </c>
      <c r="I23" s="206">
        <f>Položky!BE570</f>
        <v>0</v>
      </c>
    </row>
    <row r="24" spans="1:9" s="35" customFormat="1" ht="13.5" thickBot="1">
      <c r="A24" s="188" t="str">
        <f>Položky!B571</f>
        <v>D96</v>
      </c>
      <c r="B24" s="113" t="str">
        <f>Položky!C571</f>
        <v>Přesuny suti a vybouraných hmot</v>
      </c>
      <c r="C24" s="65"/>
      <c r="D24" s="114"/>
      <c r="E24" s="204">
        <f>Položky!BA575</f>
        <v>0</v>
      </c>
      <c r="F24" s="205">
        <f>Položky!BB575</f>
        <v>0</v>
      </c>
      <c r="G24" s="205">
        <f>Položky!BC575</f>
        <v>0</v>
      </c>
      <c r="H24" s="205">
        <f>Položky!BD575</f>
        <v>0</v>
      </c>
      <c r="I24" s="206">
        <f>Položky!BE575</f>
        <v>0</v>
      </c>
    </row>
    <row r="25" spans="1:9" s="118" customFormat="1" ht="13.5" thickBot="1">
      <c r="A25" s="115"/>
      <c r="B25" s="116" t="s">
        <v>57</v>
      </c>
      <c r="C25" s="116"/>
      <c r="D25" s="117"/>
      <c r="E25" s="207">
        <f>SUM(E7:E24)</f>
        <v>0</v>
      </c>
      <c r="F25" s="208">
        <f>SUM(F7:F24)</f>
        <v>0</v>
      </c>
      <c r="G25" s="208">
        <f>SUM(G7:G24)</f>
        <v>0</v>
      </c>
      <c r="H25" s="208">
        <f>SUM(H7:H24)</f>
        <v>0</v>
      </c>
      <c r="I25" s="209">
        <f>SUM(I7:I24)</f>
        <v>0</v>
      </c>
    </row>
    <row r="26" spans="1:9" ht="12.75">
      <c r="A26" s="65"/>
      <c r="B26" s="65"/>
      <c r="C26" s="65"/>
      <c r="D26" s="65"/>
      <c r="E26" s="65"/>
      <c r="F26" s="65"/>
      <c r="G26" s="65"/>
      <c r="H26" s="65"/>
      <c r="I26" s="65"/>
    </row>
    <row r="27" spans="1:57" ht="19.5" customHeight="1">
      <c r="A27" s="105" t="s">
        <v>58</v>
      </c>
      <c r="B27" s="105"/>
      <c r="C27" s="105"/>
      <c r="D27" s="105"/>
      <c r="E27" s="105"/>
      <c r="F27" s="105"/>
      <c r="G27" s="119"/>
      <c r="H27" s="105"/>
      <c r="I27" s="105"/>
      <c r="BA27" s="41"/>
      <c r="BB27" s="41"/>
      <c r="BC27" s="41"/>
      <c r="BD27" s="41"/>
      <c r="BE27" s="41"/>
    </row>
    <row r="28" spans="1:9" ht="13.5" thickBot="1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69" t="s">
        <v>59</v>
      </c>
      <c r="B29" s="70"/>
      <c r="C29" s="70"/>
      <c r="D29" s="120"/>
      <c r="E29" s="121" t="s">
        <v>60</v>
      </c>
      <c r="F29" s="122" t="s">
        <v>61</v>
      </c>
      <c r="G29" s="123" t="s">
        <v>62</v>
      </c>
      <c r="H29" s="124"/>
      <c r="I29" s="125" t="s">
        <v>60</v>
      </c>
    </row>
    <row r="30" spans="1:53" ht="12.75">
      <c r="A30" s="63" t="s">
        <v>545</v>
      </c>
      <c r="B30" s="55"/>
      <c r="C30" s="55"/>
      <c r="D30" s="126"/>
      <c r="E30" s="127">
        <v>0</v>
      </c>
      <c r="F30" s="128">
        <v>0</v>
      </c>
      <c r="G30" s="129">
        <f aca="true" t="shared" si="0" ref="G30:G37">CHOOSE(BA30+1,HSV+PSV,HSV+PSV+Mont,HSV+PSV+Dodavka+Mont,HSV,PSV,Mont,Dodavka,Mont+Dodavka,0)</f>
        <v>0</v>
      </c>
      <c r="H30" s="130"/>
      <c r="I30" s="131">
        <f aca="true" t="shared" si="1" ref="I30:I37">E30+F30*G30/100</f>
        <v>0</v>
      </c>
      <c r="BA30">
        <v>0</v>
      </c>
    </row>
    <row r="31" spans="1:53" ht="12.75">
      <c r="A31" s="63" t="s">
        <v>546</v>
      </c>
      <c r="B31" s="55"/>
      <c r="C31" s="55"/>
      <c r="D31" s="126"/>
      <c r="E31" s="127">
        <v>0</v>
      </c>
      <c r="F31" s="128">
        <v>0</v>
      </c>
      <c r="G31" s="129">
        <f t="shared" si="0"/>
        <v>0</v>
      </c>
      <c r="H31" s="130"/>
      <c r="I31" s="131">
        <f t="shared" si="1"/>
        <v>0</v>
      </c>
      <c r="BA31">
        <v>0</v>
      </c>
    </row>
    <row r="32" spans="1:53" ht="12.75">
      <c r="A32" s="63" t="s">
        <v>547</v>
      </c>
      <c r="B32" s="55"/>
      <c r="C32" s="55"/>
      <c r="D32" s="126"/>
      <c r="E32" s="127">
        <v>0</v>
      </c>
      <c r="F32" s="128">
        <v>0</v>
      </c>
      <c r="G32" s="129">
        <f t="shared" si="0"/>
        <v>0</v>
      </c>
      <c r="H32" s="130"/>
      <c r="I32" s="131">
        <f t="shared" si="1"/>
        <v>0</v>
      </c>
      <c r="BA32">
        <v>0</v>
      </c>
    </row>
    <row r="33" spans="1:53" ht="12.75">
      <c r="A33" s="63" t="s">
        <v>548</v>
      </c>
      <c r="B33" s="55"/>
      <c r="C33" s="55"/>
      <c r="D33" s="126"/>
      <c r="E33" s="127">
        <v>0</v>
      </c>
      <c r="F33" s="128">
        <v>0</v>
      </c>
      <c r="G33" s="129">
        <f t="shared" si="0"/>
        <v>0</v>
      </c>
      <c r="H33" s="130"/>
      <c r="I33" s="131">
        <f t="shared" si="1"/>
        <v>0</v>
      </c>
      <c r="BA33">
        <v>0</v>
      </c>
    </row>
    <row r="34" spans="1:53" ht="12.75">
      <c r="A34" s="63" t="s">
        <v>549</v>
      </c>
      <c r="B34" s="55"/>
      <c r="C34" s="55"/>
      <c r="D34" s="126"/>
      <c r="E34" s="127">
        <v>0</v>
      </c>
      <c r="F34" s="128">
        <v>0</v>
      </c>
      <c r="G34" s="129">
        <f t="shared" si="0"/>
        <v>0</v>
      </c>
      <c r="H34" s="130"/>
      <c r="I34" s="131">
        <f t="shared" si="1"/>
        <v>0</v>
      </c>
      <c r="BA34">
        <v>1</v>
      </c>
    </row>
    <row r="35" spans="1:53" ht="12.75">
      <c r="A35" s="63" t="s">
        <v>550</v>
      </c>
      <c r="B35" s="55"/>
      <c r="C35" s="55"/>
      <c r="D35" s="126"/>
      <c r="E35" s="127">
        <v>0</v>
      </c>
      <c r="F35" s="128">
        <v>0</v>
      </c>
      <c r="G35" s="129">
        <f t="shared" si="0"/>
        <v>0</v>
      </c>
      <c r="H35" s="130"/>
      <c r="I35" s="131">
        <f t="shared" si="1"/>
        <v>0</v>
      </c>
      <c r="BA35">
        <v>1</v>
      </c>
    </row>
    <row r="36" spans="1:53" ht="12.75">
      <c r="A36" s="63" t="s">
        <v>551</v>
      </c>
      <c r="B36" s="55"/>
      <c r="C36" s="55"/>
      <c r="D36" s="126"/>
      <c r="E36" s="127">
        <v>0</v>
      </c>
      <c r="F36" s="128">
        <v>0</v>
      </c>
      <c r="G36" s="129">
        <f t="shared" si="0"/>
        <v>0</v>
      </c>
      <c r="H36" s="130"/>
      <c r="I36" s="131">
        <f t="shared" si="1"/>
        <v>0</v>
      </c>
      <c r="BA36">
        <v>2</v>
      </c>
    </row>
    <row r="37" spans="1:53" ht="12.75">
      <c r="A37" s="63" t="s">
        <v>552</v>
      </c>
      <c r="B37" s="55"/>
      <c r="C37" s="55"/>
      <c r="D37" s="126"/>
      <c r="E37" s="127">
        <v>0</v>
      </c>
      <c r="F37" s="128">
        <v>0</v>
      </c>
      <c r="G37" s="129">
        <f t="shared" si="0"/>
        <v>0</v>
      </c>
      <c r="H37" s="130"/>
      <c r="I37" s="131">
        <f t="shared" si="1"/>
        <v>0</v>
      </c>
      <c r="BA37">
        <v>2</v>
      </c>
    </row>
    <row r="38" spans="1:9" ht="13.5" thickBot="1">
      <c r="A38" s="132"/>
      <c r="B38" s="133" t="s">
        <v>63</v>
      </c>
      <c r="C38" s="134"/>
      <c r="D38" s="135"/>
      <c r="E38" s="136"/>
      <c r="F38" s="137"/>
      <c r="G38" s="137"/>
      <c r="H38" s="223">
        <f>SUM(I30:I37)</f>
        <v>0</v>
      </c>
      <c r="I38" s="224"/>
    </row>
    <row r="40" spans="2:9" ht="12.75">
      <c r="B40" s="118"/>
      <c r="F40" s="138"/>
      <c r="G40" s="139"/>
      <c r="H40" s="139"/>
      <c r="I40" s="140"/>
    </row>
    <row r="41" spans="6:9" ht="12.75">
      <c r="F41" s="138"/>
      <c r="G41" s="139"/>
      <c r="H41" s="139"/>
      <c r="I41" s="140"/>
    </row>
    <row r="42" spans="6:9" ht="12.75">
      <c r="F42" s="138"/>
      <c r="G42" s="139"/>
      <c r="H42" s="139"/>
      <c r="I42" s="140"/>
    </row>
    <row r="43" spans="6:9" ht="12.75">
      <c r="F43" s="138"/>
      <c r="G43" s="139"/>
      <c r="H43" s="139"/>
      <c r="I43" s="140"/>
    </row>
    <row r="44" spans="6:9" ht="12.75">
      <c r="F44" s="138"/>
      <c r="G44" s="139"/>
      <c r="H44" s="139"/>
      <c r="I44" s="140"/>
    </row>
    <row r="45" spans="6:9" ht="12.75">
      <c r="F45" s="138"/>
      <c r="G45" s="139"/>
      <c r="H45" s="139"/>
      <c r="I45" s="140"/>
    </row>
    <row r="46" spans="6:9" ht="12.75">
      <c r="F46" s="138"/>
      <c r="G46" s="139"/>
      <c r="H46" s="139"/>
      <c r="I46" s="140"/>
    </row>
    <row r="47" spans="6:9" ht="12.75">
      <c r="F47" s="138"/>
      <c r="G47" s="139"/>
      <c r="H47" s="139"/>
      <c r="I47" s="140"/>
    </row>
    <row r="48" spans="6:9" ht="12.75">
      <c r="F48" s="138"/>
      <c r="G48" s="139"/>
      <c r="H48" s="139"/>
      <c r="I48" s="140"/>
    </row>
    <row r="49" spans="6:9" ht="12.75">
      <c r="F49" s="138"/>
      <c r="G49" s="139"/>
      <c r="H49" s="139"/>
      <c r="I49" s="140"/>
    </row>
    <row r="50" spans="6:9" ht="12.75">
      <c r="F50" s="138"/>
      <c r="G50" s="139"/>
      <c r="H50" s="139"/>
      <c r="I50" s="140"/>
    </row>
    <row r="51" spans="6:9" ht="12.75">
      <c r="F51" s="138"/>
      <c r="G51" s="139"/>
      <c r="H51" s="139"/>
      <c r="I51" s="140"/>
    </row>
    <row r="52" spans="6:9" ht="12.75">
      <c r="F52" s="138"/>
      <c r="G52" s="139"/>
      <c r="H52" s="139"/>
      <c r="I52" s="140"/>
    </row>
    <row r="53" spans="6:9" ht="12.75">
      <c r="F53" s="138"/>
      <c r="G53" s="139"/>
      <c r="H53" s="139"/>
      <c r="I53" s="140"/>
    </row>
    <row r="54" spans="6:9" ht="12.75">
      <c r="F54" s="138"/>
      <c r="G54" s="139"/>
      <c r="H54" s="139"/>
      <c r="I54" s="140"/>
    </row>
    <row r="55" spans="6:9" ht="12.75">
      <c r="F55" s="138"/>
      <c r="G55" s="139"/>
      <c r="H55" s="139"/>
      <c r="I55" s="140"/>
    </row>
    <row r="56" spans="6:9" ht="12.75">
      <c r="F56" s="138"/>
      <c r="G56" s="139"/>
      <c r="H56" s="139"/>
      <c r="I56" s="140"/>
    </row>
    <row r="57" spans="6:9" ht="12.75">
      <c r="F57" s="138"/>
      <c r="G57" s="139"/>
      <c r="H57" s="139"/>
      <c r="I57" s="140"/>
    </row>
    <row r="58" spans="6:9" ht="12.75">
      <c r="F58" s="138"/>
      <c r="G58" s="139"/>
      <c r="H58" s="139"/>
      <c r="I58" s="140"/>
    </row>
    <row r="59" spans="6:9" ht="12.75">
      <c r="F59" s="138"/>
      <c r="G59" s="139"/>
      <c r="H59" s="139"/>
      <c r="I59" s="140"/>
    </row>
    <row r="60" spans="6:9" ht="12.75">
      <c r="F60" s="138"/>
      <c r="G60" s="139"/>
      <c r="H60" s="139"/>
      <c r="I60" s="140"/>
    </row>
    <row r="61" spans="6:9" ht="12.75">
      <c r="F61" s="138"/>
      <c r="G61" s="139"/>
      <c r="H61" s="139"/>
      <c r="I61" s="140"/>
    </row>
    <row r="62" spans="6:9" ht="12.75">
      <c r="F62" s="138"/>
      <c r="G62" s="139"/>
      <c r="H62" s="139"/>
      <c r="I62" s="140"/>
    </row>
    <row r="63" spans="6:9" ht="12.75">
      <c r="F63" s="138"/>
      <c r="G63" s="139"/>
      <c r="H63" s="139"/>
      <c r="I63" s="140"/>
    </row>
    <row r="64" spans="6:9" ht="12.75">
      <c r="F64" s="138"/>
      <c r="G64" s="139"/>
      <c r="H64" s="139"/>
      <c r="I64" s="140"/>
    </row>
    <row r="65" spans="6:9" ht="12.75">
      <c r="F65" s="138"/>
      <c r="G65" s="139"/>
      <c r="H65" s="139"/>
      <c r="I65" s="140"/>
    </row>
    <row r="66" spans="6:9" ht="12.75">
      <c r="F66" s="138"/>
      <c r="G66" s="139"/>
      <c r="H66" s="139"/>
      <c r="I66" s="140"/>
    </row>
    <row r="67" spans="6:9" ht="12.75">
      <c r="F67" s="138"/>
      <c r="G67" s="139"/>
      <c r="H67" s="139"/>
      <c r="I67" s="140"/>
    </row>
    <row r="68" spans="6:9" ht="12.75">
      <c r="F68" s="138"/>
      <c r="G68" s="139"/>
      <c r="H68" s="139"/>
      <c r="I68" s="140"/>
    </row>
    <row r="69" spans="6:9" ht="12.75">
      <c r="F69" s="138"/>
      <c r="G69" s="139"/>
      <c r="H69" s="139"/>
      <c r="I69" s="140"/>
    </row>
    <row r="70" spans="6:9" ht="12.75">
      <c r="F70" s="138"/>
      <c r="G70" s="139"/>
      <c r="H70" s="139"/>
      <c r="I70" s="140"/>
    </row>
    <row r="71" spans="6:9" ht="12.75">
      <c r="F71" s="138"/>
      <c r="G71" s="139"/>
      <c r="H71" s="139"/>
      <c r="I71" s="140"/>
    </row>
    <row r="72" spans="6:9" ht="12.75">
      <c r="F72" s="138"/>
      <c r="G72" s="139"/>
      <c r="H72" s="139"/>
      <c r="I72" s="140"/>
    </row>
    <row r="73" spans="6:9" ht="12.75">
      <c r="F73" s="138"/>
      <c r="G73" s="139"/>
      <c r="H73" s="139"/>
      <c r="I73" s="140"/>
    </row>
    <row r="74" spans="6:9" ht="12.75">
      <c r="F74" s="138"/>
      <c r="G74" s="139"/>
      <c r="H74" s="139"/>
      <c r="I74" s="140"/>
    </row>
    <row r="75" spans="6:9" ht="12.75">
      <c r="F75" s="138"/>
      <c r="G75" s="139"/>
      <c r="H75" s="139"/>
      <c r="I75" s="140"/>
    </row>
    <row r="76" spans="6:9" ht="12.75">
      <c r="F76" s="138"/>
      <c r="G76" s="139"/>
      <c r="H76" s="139"/>
      <c r="I76" s="140"/>
    </row>
    <row r="77" spans="6:9" ht="12.75">
      <c r="F77" s="138"/>
      <c r="G77" s="139"/>
      <c r="H77" s="139"/>
      <c r="I77" s="140"/>
    </row>
    <row r="78" spans="6:9" ht="12.75">
      <c r="F78" s="138"/>
      <c r="G78" s="139"/>
      <c r="H78" s="139"/>
      <c r="I78" s="140"/>
    </row>
    <row r="79" spans="6:9" ht="12.75">
      <c r="F79" s="138"/>
      <c r="G79" s="139"/>
      <c r="H79" s="139"/>
      <c r="I79" s="140"/>
    </row>
    <row r="80" spans="6:9" ht="12.75">
      <c r="F80" s="138"/>
      <c r="G80" s="139"/>
      <c r="H80" s="139"/>
      <c r="I80" s="140"/>
    </row>
    <row r="81" spans="6:9" ht="12.75">
      <c r="F81" s="138"/>
      <c r="G81" s="139"/>
      <c r="H81" s="139"/>
      <c r="I81" s="140"/>
    </row>
    <row r="82" spans="6:9" ht="12.75">
      <c r="F82" s="138"/>
      <c r="G82" s="139"/>
      <c r="H82" s="139"/>
      <c r="I82" s="140"/>
    </row>
    <row r="83" spans="6:9" ht="12.75">
      <c r="F83" s="138"/>
      <c r="G83" s="139"/>
      <c r="H83" s="139"/>
      <c r="I83" s="140"/>
    </row>
    <row r="84" spans="6:9" ht="12.75">
      <c r="F84" s="138"/>
      <c r="G84" s="139"/>
      <c r="H84" s="139"/>
      <c r="I84" s="140"/>
    </row>
    <row r="85" spans="6:9" ht="12.75">
      <c r="F85" s="138"/>
      <c r="G85" s="139"/>
      <c r="H85" s="139"/>
      <c r="I85" s="140"/>
    </row>
    <row r="86" spans="6:9" ht="12.75">
      <c r="F86" s="138"/>
      <c r="G86" s="139"/>
      <c r="H86" s="139"/>
      <c r="I86" s="140"/>
    </row>
    <row r="87" spans="6:9" ht="12.75">
      <c r="F87" s="138"/>
      <c r="G87" s="139"/>
      <c r="H87" s="139"/>
      <c r="I87" s="140"/>
    </row>
    <row r="88" spans="6:9" ht="12.75">
      <c r="F88" s="138"/>
      <c r="G88" s="139"/>
      <c r="H88" s="139"/>
      <c r="I88" s="140"/>
    </row>
    <row r="89" spans="6:9" ht="12.75">
      <c r="F89" s="138"/>
      <c r="G89" s="139"/>
      <c r="H89" s="139"/>
      <c r="I89" s="140"/>
    </row>
  </sheetData>
  <sheetProtection/>
  <mergeCells count="4">
    <mergeCell ref="H38:I38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648"/>
  <sheetViews>
    <sheetView showGridLines="0" showZeros="0" tabSelected="1" zoomScalePageLayoutView="0" workbookViewId="0" topLeftCell="A536">
      <selection activeCell="C568" sqref="C568"/>
    </sheetView>
  </sheetViews>
  <sheetFormatPr defaultColWidth="9.00390625" defaultRowHeight="12.75"/>
  <cols>
    <col min="1" max="1" width="4.375" style="141" customWidth="1"/>
    <col min="2" max="2" width="11.625" style="141" customWidth="1"/>
    <col min="3" max="3" width="40.375" style="141" customWidth="1"/>
    <col min="4" max="4" width="5.625" style="141" customWidth="1"/>
    <col min="5" max="5" width="8.625" style="182" customWidth="1"/>
    <col min="6" max="6" width="9.875" style="202" customWidth="1"/>
    <col min="7" max="7" width="13.875" style="202" customWidth="1"/>
    <col min="8" max="11" width="9.125" style="141" customWidth="1"/>
    <col min="12" max="12" width="75.375" style="141" customWidth="1"/>
    <col min="13" max="13" width="45.25390625" style="141" customWidth="1"/>
    <col min="14" max="16384" width="9.125" style="141" customWidth="1"/>
  </cols>
  <sheetData>
    <row r="1" spans="1:7" ht="15.75">
      <c r="A1" s="236" t="s">
        <v>554</v>
      </c>
      <c r="B1" s="236"/>
      <c r="C1" s="236"/>
      <c r="D1" s="236"/>
      <c r="E1" s="236"/>
      <c r="F1" s="236"/>
      <c r="G1" s="236"/>
    </row>
    <row r="2" spans="1:7" ht="14.25" customHeight="1" thickBot="1">
      <c r="A2" s="142"/>
      <c r="B2" s="143"/>
      <c r="C2" s="144"/>
      <c r="D2" s="144"/>
      <c r="E2" s="145"/>
      <c r="F2" s="191"/>
      <c r="G2" s="191"/>
    </row>
    <row r="3" spans="1:7" ht="13.5" thickTop="1">
      <c r="A3" s="225" t="s">
        <v>48</v>
      </c>
      <c r="B3" s="226"/>
      <c r="C3" s="95" t="str">
        <f>CONCATENATE(cislostavby," ",nazevstavby)</f>
        <v>M2016.04 MŠ VARENSKÁ 2a_Výměna ZTI</v>
      </c>
      <c r="D3" s="146"/>
      <c r="E3" s="147" t="s">
        <v>64</v>
      </c>
      <c r="F3" s="192" t="str">
        <f>Rekapitulace!H1</f>
        <v>05-16_04</v>
      </c>
      <c r="G3" s="193"/>
    </row>
    <row r="4" spans="1:7" ht="13.5" thickBot="1">
      <c r="A4" s="237" t="s">
        <v>50</v>
      </c>
      <c r="B4" s="228"/>
      <c r="C4" s="101" t="str">
        <f>CONCATENATE(cisloobjektu," ",nazevobjektu)</f>
        <v>01 Arch.- stavební řešení</v>
      </c>
      <c r="D4" s="148"/>
      <c r="E4" s="238" t="str">
        <f>Rekapitulace!G2</f>
        <v>Výměna ZTI_stavební část</v>
      </c>
      <c r="F4" s="239"/>
      <c r="G4" s="240"/>
    </row>
    <row r="5" spans="1:7" ht="13.5" thickTop="1">
      <c r="A5" s="149"/>
      <c r="B5" s="142"/>
      <c r="C5" s="142"/>
      <c r="D5" s="142"/>
      <c r="E5" s="150"/>
      <c r="F5" s="194"/>
      <c r="G5" s="195"/>
    </row>
    <row r="6" spans="1:7" ht="12.75">
      <c r="A6" s="151" t="s">
        <v>65</v>
      </c>
      <c r="B6" s="152" t="s">
        <v>66</v>
      </c>
      <c r="C6" s="152" t="s">
        <v>67</v>
      </c>
      <c r="D6" s="152" t="s">
        <v>68</v>
      </c>
      <c r="E6" s="153" t="s">
        <v>69</v>
      </c>
      <c r="F6" s="196" t="s">
        <v>70</v>
      </c>
      <c r="G6" s="197" t="s">
        <v>71</v>
      </c>
    </row>
    <row r="7" spans="1:15" ht="12.75">
      <c r="A7" s="154" t="s">
        <v>72</v>
      </c>
      <c r="B7" s="155" t="s">
        <v>82</v>
      </c>
      <c r="C7" s="156" t="s">
        <v>83</v>
      </c>
      <c r="D7" s="157"/>
      <c r="E7" s="158"/>
      <c r="F7" s="198"/>
      <c r="G7" s="199"/>
      <c r="H7" s="159"/>
      <c r="I7" s="159"/>
      <c r="O7" s="160">
        <v>1</v>
      </c>
    </row>
    <row r="8" spans="1:104" ht="22.5">
      <c r="A8" s="161">
        <v>1</v>
      </c>
      <c r="B8" s="162" t="s">
        <v>84</v>
      </c>
      <c r="C8" s="163" t="s">
        <v>85</v>
      </c>
      <c r="D8" s="164" t="s">
        <v>86</v>
      </c>
      <c r="E8" s="165">
        <v>0.01</v>
      </c>
      <c r="F8" s="165"/>
      <c r="G8" s="166">
        <f>E8*F8</f>
        <v>0</v>
      </c>
      <c r="O8" s="160">
        <v>2</v>
      </c>
      <c r="AA8" s="141">
        <v>1</v>
      </c>
      <c r="AB8" s="141">
        <v>1</v>
      </c>
      <c r="AC8" s="141">
        <v>1</v>
      </c>
      <c r="AZ8" s="141">
        <v>1</v>
      </c>
      <c r="BA8" s="141">
        <f>IF(AZ8=1,G8,0)</f>
        <v>0</v>
      </c>
      <c r="BB8" s="141">
        <f>IF(AZ8=2,G8,0)</f>
        <v>0</v>
      </c>
      <c r="BC8" s="141">
        <f>IF(AZ8=3,G8,0)</f>
        <v>0</v>
      </c>
      <c r="BD8" s="141">
        <f>IF(AZ8=4,G8,0)</f>
        <v>0</v>
      </c>
      <c r="BE8" s="141">
        <f>IF(AZ8=5,G8,0)</f>
        <v>0</v>
      </c>
      <c r="CA8" s="167">
        <v>1</v>
      </c>
      <c r="CB8" s="167">
        <v>1</v>
      </c>
      <c r="CZ8" s="141">
        <v>0.01954</v>
      </c>
    </row>
    <row r="9" spans="1:15" ht="12.75">
      <c r="A9" s="168"/>
      <c r="B9" s="170"/>
      <c r="C9" s="232" t="s">
        <v>87</v>
      </c>
      <c r="D9" s="233"/>
      <c r="E9" s="171">
        <v>0.01</v>
      </c>
      <c r="F9" s="200"/>
      <c r="G9" s="201"/>
      <c r="M9" s="169" t="s">
        <v>87</v>
      </c>
      <c r="O9" s="160"/>
    </row>
    <row r="10" spans="1:104" ht="22.5">
      <c r="A10" s="161">
        <v>2</v>
      </c>
      <c r="B10" s="162" t="s">
        <v>88</v>
      </c>
      <c r="C10" s="163" t="s">
        <v>89</v>
      </c>
      <c r="D10" s="164" t="s">
        <v>90</v>
      </c>
      <c r="E10" s="165">
        <v>3.6</v>
      </c>
      <c r="F10" s="165"/>
      <c r="G10" s="166">
        <f>E10*F10</f>
        <v>0</v>
      </c>
      <c r="O10" s="160">
        <v>2</v>
      </c>
      <c r="AA10" s="141">
        <v>1</v>
      </c>
      <c r="AB10" s="141">
        <v>1</v>
      </c>
      <c r="AC10" s="141">
        <v>1</v>
      </c>
      <c r="AZ10" s="141">
        <v>1</v>
      </c>
      <c r="BA10" s="141">
        <f>IF(AZ10=1,G10,0)</f>
        <v>0</v>
      </c>
      <c r="BB10" s="141">
        <f>IF(AZ10=2,G10,0)</f>
        <v>0</v>
      </c>
      <c r="BC10" s="141">
        <f>IF(AZ10=3,G10,0)</f>
        <v>0</v>
      </c>
      <c r="BD10" s="141">
        <f>IF(AZ10=4,G10,0)</f>
        <v>0</v>
      </c>
      <c r="BE10" s="141">
        <f>IF(AZ10=5,G10,0)</f>
        <v>0</v>
      </c>
      <c r="CA10" s="167">
        <v>1</v>
      </c>
      <c r="CB10" s="167">
        <v>1</v>
      </c>
      <c r="CZ10" s="141">
        <v>0.12645</v>
      </c>
    </row>
    <row r="11" spans="1:15" ht="12.75">
      <c r="A11" s="168"/>
      <c r="B11" s="170"/>
      <c r="C11" s="232" t="s">
        <v>91</v>
      </c>
      <c r="D11" s="233"/>
      <c r="E11" s="171">
        <v>3.6</v>
      </c>
      <c r="F11" s="200"/>
      <c r="G11" s="201"/>
      <c r="M11" s="169" t="s">
        <v>91</v>
      </c>
      <c r="O11" s="160"/>
    </row>
    <row r="12" spans="1:104" ht="22.5">
      <c r="A12" s="161">
        <v>3</v>
      </c>
      <c r="B12" s="162" t="s">
        <v>92</v>
      </c>
      <c r="C12" s="163" t="s">
        <v>93</v>
      </c>
      <c r="D12" s="164" t="s">
        <v>90</v>
      </c>
      <c r="E12" s="165">
        <v>1.8</v>
      </c>
      <c r="F12" s="165"/>
      <c r="G12" s="166">
        <f>E12*F12</f>
        <v>0</v>
      </c>
      <c r="O12" s="160">
        <v>2</v>
      </c>
      <c r="AA12" s="141">
        <v>1</v>
      </c>
      <c r="AB12" s="141">
        <v>1</v>
      </c>
      <c r="AC12" s="141">
        <v>1</v>
      </c>
      <c r="AZ12" s="141">
        <v>1</v>
      </c>
      <c r="BA12" s="141">
        <f>IF(AZ12=1,G12,0)</f>
        <v>0</v>
      </c>
      <c r="BB12" s="141">
        <f>IF(AZ12=2,G12,0)</f>
        <v>0</v>
      </c>
      <c r="BC12" s="141">
        <f>IF(AZ12=3,G12,0)</f>
        <v>0</v>
      </c>
      <c r="BD12" s="141">
        <f>IF(AZ12=4,G12,0)</f>
        <v>0</v>
      </c>
      <c r="BE12" s="141">
        <f>IF(AZ12=5,G12,0)</f>
        <v>0</v>
      </c>
      <c r="CA12" s="167">
        <v>1</v>
      </c>
      <c r="CB12" s="167">
        <v>1</v>
      </c>
      <c r="CZ12" s="141">
        <v>0.0532</v>
      </c>
    </row>
    <row r="13" spans="1:15" ht="12.75">
      <c r="A13" s="168"/>
      <c r="B13" s="170"/>
      <c r="C13" s="232" t="s">
        <v>94</v>
      </c>
      <c r="D13" s="233"/>
      <c r="E13" s="171">
        <v>1.8</v>
      </c>
      <c r="F13" s="200"/>
      <c r="G13" s="201"/>
      <c r="M13" s="169" t="s">
        <v>94</v>
      </c>
      <c r="O13" s="160"/>
    </row>
    <row r="14" spans="1:104" ht="22.5">
      <c r="A14" s="161">
        <v>4</v>
      </c>
      <c r="B14" s="162" t="s">
        <v>95</v>
      </c>
      <c r="C14" s="163" t="s">
        <v>96</v>
      </c>
      <c r="D14" s="164" t="s">
        <v>97</v>
      </c>
      <c r="E14" s="165">
        <v>14</v>
      </c>
      <c r="F14" s="165"/>
      <c r="G14" s="166">
        <f>E14*F14</f>
        <v>0</v>
      </c>
      <c r="O14" s="160">
        <v>2</v>
      </c>
      <c r="AA14" s="141">
        <v>1</v>
      </c>
      <c r="AB14" s="141">
        <v>1</v>
      </c>
      <c r="AC14" s="141">
        <v>1</v>
      </c>
      <c r="AZ14" s="141">
        <v>1</v>
      </c>
      <c r="BA14" s="141">
        <f>IF(AZ14=1,G14,0)</f>
        <v>0</v>
      </c>
      <c r="BB14" s="141">
        <f>IF(AZ14=2,G14,0)</f>
        <v>0</v>
      </c>
      <c r="BC14" s="141">
        <f>IF(AZ14=3,G14,0)</f>
        <v>0</v>
      </c>
      <c r="BD14" s="141">
        <f>IF(AZ14=4,G14,0)</f>
        <v>0</v>
      </c>
      <c r="BE14" s="141">
        <f>IF(AZ14=5,G14,0)</f>
        <v>0</v>
      </c>
      <c r="CA14" s="167">
        <v>1</v>
      </c>
      <c r="CB14" s="167">
        <v>1</v>
      </c>
      <c r="CZ14" s="141">
        <v>0.00102</v>
      </c>
    </row>
    <row r="15" spans="1:15" ht="12.75">
      <c r="A15" s="168"/>
      <c r="B15" s="170"/>
      <c r="C15" s="232" t="s">
        <v>98</v>
      </c>
      <c r="D15" s="233"/>
      <c r="E15" s="171">
        <v>8</v>
      </c>
      <c r="F15" s="200"/>
      <c r="G15" s="201"/>
      <c r="M15" s="169" t="s">
        <v>98</v>
      </c>
      <c r="O15" s="160"/>
    </row>
    <row r="16" spans="1:15" ht="12.75">
      <c r="A16" s="168"/>
      <c r="B16" s="170"/>
      <c r="C16" s="232" t="s">
        <v>99</v>
      </c>
      <c r="D16" s="233"/>
      <c r="E16" s="171">
        <v>6</v>
      </c>
      <c r="F16" s="200"/>
      <c r="G16" s="201"/>
      <c r="M16" s="169" t="s">
        <v>99</v>
      </c>
      <c r="O16" s="160"/>
    </row>
    <row r="17" spans="1:104" ht="22.5">
      <c r="A17" s="161">
        <v>5</v>
      </c>
      <c r="B17" s="162" t="s">
        <v>100</v>
      </c>
      <c r="C17" s="163" t="s">
        <v>101</v>
      </c>
      <c r="D17" s="164" t="s">
        <v>90</v>
      </c>
      <c r="E17" s="165">
        <v>3.3</v>
      </c>
      <c r="F17" s="165"/>
      <c r="G17" s="166">
        <f>E17*F17</f>
        <v>0</v>
      </c>
      <c r="O17" s="160">
        <v>2</v>
      </c>
      <c r="AA17" s="141">
        <v>1</v>
      </c>
      <c r="AB17" s="141">
        <v>1</v>
      </c>
      <c r="AC17" s="141">
        <v>1</v>
      </c>
      <c r="AZ17" s="141">
        <v>1</v>
      </c>
      <c r="BA17" s="141">
        <f>IF(AZ17=1,G17,0)</f>
        <v>0</v>
      </c>
      <c r="BB17" s="141">
        <f>IF(AZ17=2,G17,0)</f>
        <v>0</v>
      </c>
      <c r="BC17" s="141">
        <f>IF(AZ17=3,G17,0)</f>
        <v>0</v>
      </c>
      <c r="BD17" s="141">
        <f>IF(AZ17=4,G17,0)</f>
        <v>0</v>
      </c>
      <c r="BE17" s="141">
        <f>IF(AZ17=5,G17,0)</f>
        <v>0</v>
      </c>
      <c r="CA17" s="167">
        <v>1</v>
      </c>
      <c r="CB17" s="167">
        <v>1</v>
      </c>
      <c r="CZ17" s="141">
        <v>0.06981</v>
      </c>
    </row>
    <row r="18" spans="1:15" ht="12.75">
      <c r="A18" s="168"/>
      <c r="B18" s="170"/>
      <c r="C18" s="232" t="s">
        <v>102</v>
      </c>
      <c r="D18" s="233"/>
      <c r="E18" s="171">
        <v>3.3</v>
      </c>
      <c r="F18" s="200"/>
      <c r="G18" s="201"/>
      <c r="M18" s="169" t="s">
        <v>102</v>
      </c>
      <c r="O18" s="160"/>
    </row>
    <row r="19" spans="1:104" ht="12.75">
      <c r="A19" s="161">
        <v>6</v>
      </c>
      <c r="B19" s="162" t="s">
        <v>103</v>
      </c>
      <c r="C19" s="163" t="s">
        <v>104</v>
      </c>
      <c r="D19" s="164" t="s">
        <v>90</v>
      </c>
      <c r="E19" s="165">
        <v>0.22</v>
      </c>
      <c r="F19" s="165"/>
      <c r="G19" s="166">
        <f>E19*F19</f>
        <v>0</v>
      </c>
      <c r="O19" s="160">
        <v>2</v>
      </c>
      <c r="AA19" s="141">
        <v>1</v>
      </c>
      <c r="AB19" s="141">
        <v>1</v>
      </c>
      <c r="AC19" s="141">
        <v>1</v>
      </c>
      <c r="AZ19" s="141">
        <v>1</v>
      </c>
      <c r="BA19" s="141">
        <f>IF(AZ19=1,G19,0)</f>
        <v>0</v>
      </c>
      <c r="BB19" s="141">
        <f>IF(AZ19=2,G19,0)</f>
        <v>0</v>
      </c>
      <c r="BC19" s="141">
        <f>IF(AZ19=3,G19,0)</f>
        <v>0</v>
      </c>
      <c r="BD19" s="141">
        <f>IF(AZ19=4,G19,0)</f>
        <v>0</v>
      </c>
      <c r="BE19" s="141">
        <f>IF(AZ19=5,G19,0)</f>
        <v>0</v>
      </c>
      <c r="CA19" s="167">
        <v>1</v>
      </c>
      <c r="CB19" s="167">
        <v>1</v>
      </c>
      <c r="CZ19" s="141">
        <v>0.1656</v>
      </c>
    </row>
    <row r="20" spans="1:15" ht="12.75">
      <c r="A20" s="168"/>
      <c r="B20" s="170"/>
      <c r="C20" s="232" t="s">
        <v>105</v>
      </c>
      <c r="D20" s="233"/>
      <c r="E20" s="171">
        <v>0.22</v>
      </c>
      <c r="F20" s="200"/>
      <c r="G20" s="201"/>
      <c r="M20" s="169" t="s">
        <v>105</v>
      </c>
      <c r="O20" s="160"/>
    </row>
    <row r="21" spans="1:104" ht="22.5">
      <c r="A21" s="161">
        <v>7</v>
      </c>
      <c r="B21" s="162" t="s">
        <v>106</v>
      </c>
      <c r="C21" s="163" t="s">
        <v>107</v>
      </c>
      <c r="D21" s="164" t="s">
        <v>97</v>
      </c>
      <c r="E21" s="165">
        <v>17.8</v>
      </c>
      <c r="F21" s="165"/>
      <c r="G21" s="166">
        <f>E21*F21</f>
        <v>0</v>
      </c>
      <c r="O21" s="160">
        <v>2</v>
      </c>
      <c r="AA21" s="141">
        <v>12</v>
      </c>
      <c r="AB21" s="141">
        <v>0</v>
      </c>
      <c r="AC21" s="141">
        <v>104</v>
      </c>
      <c r="AZ21" s="141">
        <v>1</v>
      </c>
      <c r="BA21" s="141">
        <f>IF(AZ21=1,G21,0)</f>
        <v>0</v>
      </c>
      <c r="BB21" s="141">
        <f>IF(AZ21=2,G21,0)</f>
        <v>0</v>
      </c>
      <c r="BC21" s="141">
        <f>IF(AZ21=3,G21,0)</f>
        <v>0</v>
      </c>
      <c r="BD21" s="141">
        <f>IF(AZ21=4,G21,0)</f>
        <v>0</v>
      </c>
      <c r="BE21" s="141">
        <f>IF(AZ21=5,G21,0)</f>
        <v>0</v>
      </c>
      <c r="CA21" s="167">
        <v>12</v>
      </c>
      <c r="CB21" s="167">
        <v>0</v>
      </c>
      <c r="CZ21" s="141">
        <v>0.02306</v>
      </c>
    </row>
    <row r="22" spans="1:15" ht="12.75">
      <c r="A22" s="168"/>
      <c r="B22" s="170"/>
      <c r="C22" s="232" t="s">
        <v>108</v>
      </c>
      <c r="D22" s="233"/>
      <c r="E22" s="171">
        <v>7.4</v>
      </c>
      <c r="F22" s="200"/>
      <c r="G22" s="201"/>
      <c r="M22" s="169" t="s">
        <v>108</v>
      </c>
      <c r="O22" s="160"/>
    </row>
    <row r="23" spans="1:15" ht="22.5">
      <c r="A23" s="168"/>
      <c r="B23" s="170"/>
      <c r="C23" s="232" t="s">
        <v>109</v>
      </c>
      <c r="D23" s="233"/>
      <c r="E23" s="171">
        <v>10.4</v>
      </c>
      <c r="F23" s="200"/>
      <c r="G23" s="201"/>
      <c r="M23" s="169" t="s">
        <v>109</v>
      </c>
      <c r="O23" s="160"/>
    </row>
    <row r="24" spans="1:104" ht="12.75">
      <c r="A24" s="161">
        <v>8</v>
      </c>
      <c r="B24" s="162" t="s">
        <v>110</v>
      </c>
      <c r="C24" s="163" t="s">
        <v>111</v>
      </c>
      <c r="D24" s="164" t="s">
        <v>112</v>
      </c>
      <c r="E24" s="165">
        <v>0.01</v>
      </c>
      <c r="F24" s="165"/>
      <c r="G24" s="166">
        <f>E24*F24</f>
        <v>0</v>
      </c>
      <c r="O24" s="160">
        <v>2</v>
      </c>
      <c r="AA24" s="141">
        <v>3</v>
      </c>
      <c r="AB24" s="141">
        <v>1</v>
      </c>
      <c r="AC24" s="141">
        <v>13383315</v>
      </c>
      <c r="AZ24" s="141">
        <v>1</v>
      </c>
      <c r="BA24" s="141">
        <f>IF(AZ24=1,G24,0)</f>
        <v>0</v>
      </c>
      <c r="BB24" s="141">
        <f>IF(AZ24=2,G24,0)</f>
        <v>0</v>
      </c>
      <c r="BC24" s="141">
        <f>IF(AZ24=3,G24,0)</f>
        <v>0</v>
      </c>
      <c r="BD24" s="141">
        <f>IF(AZ24=4,G24,0)</f>
        <v>0</v>
      </c>
      <c r="BE24" s="141">
        <f>IF(AZ24=5,G24,0)</f>
        <v>0</v>
      </c>
      <c r="CA24" s="167">
        <v>3</v>
      </c>
      <c r="CB24" s="167">
        <v>1</v>
      </c>
      <c r="CZ24" s="141">
        <v>1</v>
      </c>
    </row>
    <row r="25" spans="1:15" ht="12.75">
      <c r="A25" s="168"/>
      <c r="B25" s="170"/>
      <c r="C25" s="232" t="s">
        <v>113</v>
      </c>
      <c r="D25" s="233"/>
      <c r="E25" s="171">
        <v>0.01</v>
      </c>
      <c r="F25" s="200"/>
      <c r="G25" s="201"/>
      <c r="M25" s="169" t="s">
        <v>113</v>
      </c>
      <c r="O25" s="160"/>
    </row>
    <row r="26" spans="1:57" ht="12.75">
      <c r="A26" s="172"/>
      <c r="B26" s="173" t="s">
        <v>73</v>
      </c>
      <c r="C26" s="174" t="str">
        <f>CONCATENATE(B7," ",C7)</f>
        <v>3 Svislé a kompletní konstrukce</v>
      </c>
      <c r="D26" s="175"/>
      <c r="E26" s="176"/>
      <c r="F26" s="177"/>
      <c r="G26" s="178">
        <f>SUM(G7:G25)</f>
        <v>0</v>
      </c>
      <c r="O26" s="160">
        <v>4</v>
      </c>
      <c r="BA26" s="179">
        <f>SUM(BA7:BA25)</f>
        <v>0</v>
      </c>
      <c r="BB26" s="179">
        <f>SUM(BB7:BB25)</f>
        <v>0</v>
      </c>
      <c r="BC26" s="179">
        <f>SUM(BC7:BC25)</f>
        <v>0</v>
      </c>
      <c r="BD26" s="179">
        <f>SUM(BD7:BD25)</f>
        <v>0</v>
      </c>
      <c r="BE26" s="179">
        <f>SUM(BE7:BE25)</f>
        <v>0</v>
      </c>
    </row>
    <row r="27" spans="1:15" ht="12.75">
      <c r="A27" s="154" t="s">
        <v>72</v>
      </c>
      <c r="B27" s="155" t="s">
        <v>114</v>
      </c>
      <c r="C27" s="156" t="s">
        <v>115</v>
      </c>
      <c r="D27" s="157"/>
      <c r="E27" s="158"/>
      <c r="F27" s="198"/>
      <c r="G27" s="199"/>
      <c r="H27" s="159"/>
      <c r="I27" s="159"/>
      <c r="O27" s="160">
        <v>1</v>
      </c>
    </row>
    <row r="28" spans="1:104" ht="22.5">
      <c r="A28" s="161">
        <v>9</v>
      </c>
      <c r="B28" s="162" t="s">
        <v>116</v>
      </c>
      <c r="C28" s="163" t="s">
        <v>117</v>
      </c>
      <c r="D28" s="164" t="s">
        <v>118</v>
      </c>
      <c r="E28" s="165">
        <v>11</v>
      </c>
      <c r="F28" s="165"/>
      <c r="G28" s="166">
        <f>E28*F28</f>
        <v>0</v>
      </c>
      <c r="O28" s="160">
        <v>2</v>
      </c>
      <c r="AA28" s="141">
        <v>1</v>
      </c>
      <c r="AB28" s="141">
        <v>1</v>
      </c>
      <c r="AC28" s="141">
        <v>1</v>
      </c>
      <c r="AZ28" s="141">
        <v>1</v>
      </c>
      <c r="BA28" s="141">
        <f>IF(AZ28=1,G28,0)</f>
        <v>0</v>
      </c>
      <c r="BB28" s="141">
        <f>IF(AZ28=2,G28,0)</f>
        <v>0</v>
      </c>
      <c r="BC28" s="141">
        <f>IF(AZ28=3,G28,0)</f>
        <v>0</v>
      </c>
      <c r="BD28" s="141">
        <f>IF(AZ28=4,G28,0)</f>
        <v>0</v>
      </c>
      <c r="BE28" s="141">
        <f>IF(AZ28=5,G28,0)</f>
        <v>0</v>
      </c>
      <c r="CA28" s="167">
        <v>1</v>
      </c>
      <c r="CB28" s="167">
        <v>1</v>
      </c>
      <c r="CZ28" s="141">
        <v>0.0502</v>
      </c>
    </row>
    <row r="29" spans="1:15" ht="12.75">
      <c r="A29" s="168"/>
      <c r="B29" s="170"/>
      <c r="C29" s="232" t="s">
        <v>119</v>
      </c>
      <c r="D29" s="233"/>
      <c r="E29" s="171">
        <v>11</v>
      </c>
      <c r="F29" s="200"/>
      <c r="G29" s="201"/>
      <c r="M29" s="169" t="s">
        <v>119</v>
      </c>
      <c r="O29" s="160"/>
    </row>
    <row r="30" spans="1:57" ht="12.75">
      <c r="A30" s="172"/>
      <c r="B30" s="173" t="s">
        <v>73</v>
      </c>
      <c r="C30" s="174" t="str">
        <f>CONCATENATE(B27," ",C27)</f>
        <v>4 Vodorovné konstrukce</v>
      </c>
      <c r="D30" s="175"/>
      <c r="E30" s="176"/>
      <c r="F30" s="177"/>
      <c r="G30" s="178">
        <f>SUM(G27:G29)</f>
        <v>0</v>
      </c>
      <c r="O30" s="160">
        <v>4</v>
      </c>
      <c r="BA30" s="179">
        <f>SUM(BA27:BA29)</f>
        <v>0</v>
      </c>
      <c r="BB30" s="179">
        <f>SUM(BB27:BB29)</f>
        <v>0</v>
      </c>
      <c r="BC30" s="179">
        <f>SUM(BC27:BC29)</f>
        <v>0</v>
      </c>
      <c r="BD30" s="179">
        <f>SUM(BD27:BD29)</f>
        <v>0</v>
      </c>
      <c r="BE30" s="179">
        <f>SUM(BE27:BE29)</f>
        <v>0</v>
      </c>
    </row>
    <row r="31" spans="1:15" ht="12.75">
      <c r="A31" s="154" t="s">
        <v>72</v>
      </c>
      <c r="B31" s="155" t="s">
        <v>120</v>
      </c>
      <c r="C31" s="156" t="s">
        <v>121</v>
      </c>
      <c r="D31" s="157"/>
      <c r="E31" s="158"/>
      <c r="F31" s="198"/>
      <c r="G31" s="199"/>
      <c r="H31" s="159"/>
      <c r="I31" s="159"/>
      <c r="O31" s="160">
        <v>1</v>
      </c>
    </row>
    <row r="32" spans="1:104" ht="22.5">
      <c r="A32" s="161">
        <v>10</v>
      </c>
      <c r="B32" s="162" t="s">
        <v>122</v>
      </c>
      <c r="C32" s="163" t="s">
        <v>123</v>
      </c>
      <c r="D32" s="164" t="s">
        <v>90</v>
      </c>
      <c r="E32" s="165">
        <v>12.6</v>
      </c>
      <c r="F32" s="165"/>
      <c r="G32" s="166">
        <f>E32*F32</f>
        <v>0</v>
      </c>
      <c r="O32" s="160">
        <v>2</v>
      </c>
      <c r="AA32" s="141">
        <v>1</v>
      </c>
      <c r="AB32" s="141">
        <v>1</v>
      </c>
      <c r="AC32" s="141">
        <v>1</v>
      </c>
      <c r="AZ32" s="141">
        <v>1</v>
      </c>
      <c r="BA32" s="141">
        <f>IF(AZ32=1,G32,0)</f>
        <v>0</v>
      </c>
      <c r="BB32" s="141">
        <f>IF(AZ32=2,G32,0)</f>
        <v>0</v>
      </c>
      <c r="BC32" s="141">
        <f>IF(AZ32=3,G32,0)</f>
        <v>0</v>
      </c>
      <c r="BD32" s="141">
        <f>IF(AZ32=4,G32,0)</f>
        <v>0</v>
      </c>
      <c r="BE32" s="141">
        <f>IF(AZ32=5,G32,0)</f>
        <v>0</v>
      </c>
      <c r="CA32" s="167">
        <v>1</v>
      </c>
      <c r="CB32" s="167">
        <v>1</v>
      </c>
      <c r="CZ32" s="141">
        <v>0.064</v>
      </c>
    </row>
    <row r="33" spans="1:15" ht="12.75">
      <c r="A33" s="168"/>
      <c r="B33" s="170"/>
      <c r="C33" s="232" t="s">
        <v>124</v>
      </c>
      <c r="D33" s="233"/>
      <c r="E33" s="171">
        <v>12.6</v>
      </c>
      <c r="F33" s="200"/>
      <c r="G33" s="201"/>
      <c r="M33" s="169" t="s">
        <v>124</v>
      </c>
      <c r="O33" s="160"/>
    </row>
    <row r="34" spans="1:104" ht="22.5">
      <c r="A34" s="161">
        <v>11</v>
      </c>
      <c r="B34" s="162" t="s">
        <v>125</v>
      </c>
      <c r="C34" s="163" t="s">
        <v>126</v>
      </c>
      <c r="D34" s="164" t="s">
        <v>97</v>
      </c>
      <c r="E34" s="165">
        <v>209.4</v>
      </c>
      <c r="F34" s="165"/>
      <c r="G34" s="166">
        <f>E34*F34</f>
        <v>0</v>
      </c>
      <c r="O34" s="160">
        <v>2</v>
      </c>
      <c r="AA34" s="141">
        <v>1</v>
      </c>
      <c r="AB34" s="141">
        <v>1</v>
      </c>
      <c r="AC34" s="141">
        <v>1</v>
      </c>
      <c r="AZ34" s="141">
        <v>1</v>
      </c>
      <c r="BA34" s="141">
        <f>IF(AZ34=1,G34,0)</f>
        <v>0</v>
      </c>
      <c r="BB34" s="141">
        <f>IF(AZ34=2,G34,0)</f>
        <v>0</v>
      </c>
      <c r="BC34" s="141">
        <f>IF(AZ34=3,G34,0)</f>
        <v>0</v>
      </c>
      <c r="BD34" s="141">
        <f>IF(AZ34=4,G34,0)</f>
        <v>0</v>
      </c>
      <c r="BE34" s="141">
        <f>IF(AZ34=5,G34,0)</f>
        <v>0</v>
      </c>
      <c r="CA34" s="167">
        <v>1</v>
      </c>
      <c r="CB34" s="167">
        <v>1</v>
      </c>
      <c r="CZ34" s="141">
        <v>0.00238</v>
      </c>
    </row>
    <row r="35" spans="1:15" ht="12.75">
      <c r="A35" s="168"/>
      <c r="B35" s="170"/>
      <c r="C35" s="232" t="s">
        <v>127</v>
      </c>
      <c r="D35" s="233"/>
      <c r="E35" s="171">
        <v>29.4</v>
      </c>
      <c r="F35" s="200"/>
      <c r="G35" s="201"/>
      <c r="M35" s="169" t="s">
        <v>127</v>
      </c>
      <c r="O35" s="160"/>
    </row>
    <row r="36" spans="1:15" ht="12.75">
      <c r="A36" s="168"/>
      <c r="B36" s="170"/>
      <c r="C36" s="232" t="s">
        <v>128</v>
      </c>
      <c r="D36" s="233"/>
      <c r="E36" s="171">
        <v>12</v>
      </c>
      <c r="F36" s="200"/>
      <c r="G36" s="201"/>
      <c r="M36" s="169" t="s">
        <v>128</v>
      </c>
      <c r="O36" s="160"/>
    </row>
    <row r="37" spans="1:15" ht="12.75">
      <c r="A37" s="168"/>
      <c r="B37" s="170"/>
      <c r="C37" s="232" t="s">
        <v>129</v>
      </c>
      <c r="D37" s="233"/>
      <c r="E37" s="171">
        <v>168</v>
      </c>
      <c r="F37" s="200"/>
      <c r="G37" s="201"/>
      <c r="M37" s="169" t="s">
        <v>129</v>
      </c>
      <c r="O37" s="160"/>
    </row>
    <row r="38" spans="1:104" ht="22.5">
      <c r="A38" s="161">
        <v>12</v>
      </c>
      <c r="B38" s="162" t="s">
        <v>130</v>
      </c>
      <c r="C38" s="163" t="s">
        <v>131</v>
      </c>
      <c r="D38" s="164" t="s">
        <v>90</v>
      </c>
      <c r="E38" s="165">
        <v>12.6</v>
      </c>
      <c r="F38" s="165"/>
      <c r="G38" s="166">
        <f>E38*F38</f>
        <v>0</v>
      </c>
      <c r="O38" s="160">
        <v>2</v>
      </c>
      <c r="AA38" s="141">
        <v>1</v>
      </c>
      <c r="AB38" s="141">
        <v>1</v>
      </c>
      <c r="AC38" s="141">
        <v>1</v>
      </c>
      <c r="AZ38" s="141">
        <v>1</v>
      </c>
      <c r="BA38" s="141">
        <f>IF(AZ38=1,G38,0)</f>
        <v>0</v>
      </c>
      <c r="BB38" s="141">
        <f>IF(AZ38=2,G38,0)</f>
        <v>0</v>
      </c>
      <c r="BC38" s="141">
        <f>IF(AZ38=3,G38,0)</f>
        <v>0</v>
      </c>
      <c r="BD38" s="141">
        <f>IF(AZ38=4,G38,0)</f>
        <v>0</v>
      </c>
      <c r="BE38" s="141">
        <f>IF(AZ38=5,G38,0)</f>
        <v>0</v>
      </c>
      <c r="CA38" s="167">
        <v>1</v>
      </c>
      <c r="CB38" s="167">
        <v>1</v>
      </c>
      <c r="CZ38" s="141">
        <v>0.03649</v>
      </c>
    </row>
    <row r="39" spans="1:15" ht="12.75">
      <c r="A39" s="168"/>
      <c r="B39" s="170"/>
      <c r="C39" s="232" t="s">
        <v>124</v>
      </c>
      <c r="D39" s="233"/>
      <c r="E39" s="171">
        <v>12.6</v>
      </c>
      <c r="F39" s="200"/>
      <c r="G39" s="201"/>
      <c r="M39" s="169" t="s">
        <v>124</v>
      </c>
      <c r="O39" s="160"/>
    </row>
    <row r="40" spans="1:104" ht="22.5">
      <c r="A40" s="161">
        <v>13</v>
      </c>
      <c r="B40" s="162" t="s">
        <v>132</v>
      </c>
      <c r="C40" s="163" t="s">
        <v>133</v>
      </c>
      <c r="D40" s="164" t="s">
        <v>90</v>
      </c>
      <c r="E40" s="165">
        <v>11.4</v>
      </c>
      <c r="F40" s="165"/>
      <c r="G40" s="166">
        <f>E40*F40</f>
        <v>0</v>
      </c>
      <c r="O40" s="160">
        <v>2</v>
      </c>
      <c r="AA40" s="141">
        <v>1</v>
      </c>
      <c r="AB40" s="141">
        <v>1</v>
      </c>
      <c r="AC40" s="141">
        <v>1</v>
      </c>
      <c r="AZ40" s="141">
        <v>1</v>
      </c>
      <c r="BA40" s="141">
        <f>IF(AZ40=1,G40,0)</f>
        <v>0</v>
      </c>
      <c r="BB40" s="141">
        <f>IF(AZ40=2,G40,0)</f>
        <v>0</v>
      </c>
      <c r="BC40" s="141">
        <f>IF(AZ40=3,G40,0)</f>
        <v>0</v>
      </c>
      <c r="BD40" s="141">
        <f>IF(AZ40=4,G40,0)</f>
        <v>0</v>
      </c>
      <c r="BE40" s="141">
        <f>IF(AZ40=5,G40,0)</f>
        <v>0</v>
      </c>
      <c r="CA40" s="167">
        <v>1</v>
      </c>
      <c r="CB40" s="167">
        <v>1</v>
      </c>
      <c r="CZ40" s="141">
        <v>0.02798</v>
      </c>
    </row>
    <row r="41" spans="1:15" ht="12.75">
      <c r="A41" s="168"/>
      <c r="B41" s="170"/>
      <c r="C41" s="232" t="s">
        <v>134</v>
      </c>
      <c r="D41" s="233"/>
      <c r="E41" s="171">
        <v>7.2</v>
      </c>
      <c r="F41" s="200"/>
      <c r="G41" s="201"/>
      <c r="M41" s="169" t="s">
        <v>134</v>
      </c>
      <c r="O41" s="160"/>
    </row>
    <row r="42" spans="1:15" ht="12.75">
      <c r="A42" s="168"/>
      <c r="B42" s="170"/>
      <c r="C42" s="232" t="s">
        <v>135</v>
      </c>
      <c r="D42" s="233"/>
      <c r="E42" s="171">
        <v>4.2</v>
      </c>
      <c r="F42" s="200"/>
      <c r="G42" s="201"/>
      <c r="M42" s="169" t="s">
        <v>135</v>
      </c>
      <c r="O42" s="160"/>
    </row>
    <row r="43" spans="1:57" ht="12.75">
      <c r="A43" s="172"/>
      <c r="B43" s="173" t="s">
        <v>73</v>
      </c>
      <c r="C43" s="174" t="str">
        <f>CONCATENATE(B31," ",C31)</f>
        <v>61 Upravy povrchů vnitřní</v>
      </c>
      <c r="D43" s="175"/>
      <c r="E43" s="176"/>
      <c r="F43" s="177"/>
      <c r="G43" s="178">
        <f>SUM(G31:G42)</f>
        <v>0</v>
      </c>
      <c r="O43" s="160">
        <v>4</v>
      </c>
      <c r="BA43" s="179">
        <f>SUM(BA31:BA42)</f>
        <v>0</v>
      </c>
      <c r="BB43" s="179">
        <f>SUM(BB31:BB42)</f>
        <v>0</v>
      </c>
      <c r="BC43" s="179">
        <f>SUM(BC31:BC42)</f>
        <v>0</v>
      </c>
      <c r="BD43" s="179">
        <f>SUM(BD31:BD42)</f>
        <v>0</v>
      </c>
      <c r="BE43" s="179">
        <f>SUM(BE31:BE42)</f>
        <v>0</v>
      </c>
    </row>
    <row r="44" spans="1:15" ht="12.75">
      <c r="A44" s="154" t="s">
        <v>72</v>
      </c>
      <c r="B44" s="155" t="s">
        <v>136</v>
      </c>
      <c r="C44" s="156" t="s">
        <v>137</v>
      </c>
      <c r="D44" s="157"/>
      <c r="E44" s="158"/>
      <c r="F44" s="198"/>
      <c r="G44" s="199"/>
      <c r="H44" s="159"/>
      <c r="I44" s="159"/>
      <c r="O44" s="160">
        <v>1</v>
      </c>
    </row>
    <row r="45" spans="1:104" ht="22.5">
      <c r="A45" s="161">
        <v>14</v>
      </c>
      <c r="B45" s="162" t="s">
        <v>138</v>
      </c>
      <c r="C45" s="163" t="s">
        <v>139</v>
      </c>
      <c r="D45" s="164" t="s">
        <v>118</v>
      </c>
      <c r="E45" s="165">
        <v>1</v>
      </c>
      <c r="F45" s="165"/>
      <c r="G45" s="166">
        <f>E45*F45</f>
        <v>0</v>
      </c>
      <c r="O45" s="160">
        <v>2</v>
      </c>
      <c r="AA45" s="141">
        <v>1</v>
      </c>
      <c r="AB45" s="141">
        <v>1</v>
      </c>
      <c r="AC45" s="141">
        <v>1</v>
      </c>
      <c r="AZ45" s="141">
        <v>1</v>
      </c>
      <c r="BA45" s="141">
        <f>IF(AZ45=1,G45,0)</f>
        <v>0</v>
      </c>
      <c r="BB45" s="141">
        <f>IF(AZ45=2,G45,0)</f>
        <v>0</v>
      </c>
      <c r="BC45" s="141">
        <f>IF(AZ45=3,G45,0)</f>
        <v>0</v>
      </c>
      <c r="BD45" s="141">
        <f>IF(AZ45=4,G45,0)</f>
        <v>0</v>
      </c>
      <c r="BE45" s="141">
        <f>IF(AZ45=5,G45,0)</f>
        <v>0</v>
      </c>
      <c r="CA45" s="167">
        <v>1</v>
      </c>
      <c r="CB45" s="167">
        <v>1</v>
      </c>
      <c r="CZ45" s="141">
        <v>0.06587</v>
      </c>
    </row>
    <row r="46" spans="1:15" ht="12.75">
      <c r="A46" s="168"/>
      <c r="B46" s="170"/>
      <c r="C46" s="232" t="s">
        <v>140</v>
      </c>
      <c r="D46" s="233"/>
      <c r="E46" s="171">
        <v>1</v>
      </c>
      <c r="F46" s="200"/>
      <c r="G46" s="201"/>
      <c r="M46" s="169" t="s">
        <v>140</v>
      </c>
      <c r="O46" s="160"/>
    </row>
    <row r="47" spans="1:57" ht="12.75">
      <c r="A47" s="172"/>
      <c r="B47" s="173" t="s">
        <v>73</v>
      </c>
      <c r="C47" s="174" t="str">
        <f>CONCATENATE(B44," ",C44)</f>
        <v>64 Výplně otvorů</v>
      </c>
      <c r="D47" s="175"/>
      <c r="E47" s="176"/>
      <c r="F47" s="177"/>
      <c r="G47" s="178">
        <f>SUM(G44:G46)</f>
        <v>0</v>
      </c>
      <c r="O47" s="160">
        <v>4</v>
      </c>
      <c r="BA47" s="179">
        <f>SUM(BA44:BA46)</f>
        <v>0</v>
      </c>
      <c r="BB47" s="179">
        <f>SUM(BB44:BB46)</f>
        <v>0</v>
      </c>
      <c r="BC47" s="179">
        <f>SUM(BC44:BC46)</f>
        <v>0</v>
      </c>
      <c r="BD47" s="179">
        <f>SUM(BD44:BD46)</f>
        <v>0</v>
      </c>
      <c r="BE47" s="179">
        <f>SUM(BE44:BE46)</f>
        <v>0</v>
      </c>
    </row>
    <row r="48" spans="1:15" ht="12.75">
      <c r="A48" s="154" t="s">
        <v>72</v>
      </c>
      <c r="B48" s="155" t="s">
        <v>141</v>
      </c>
      <c r="C48" s="156" t="s">
        <v>142</v>
      </c>
      <c r="D48" s="157"/>
      <c r="E48" s="158"/>
      <c r="F48" s="198"/>
      <c r="G48" s="199"/>
      <c r="H48" s="159"/>
      <c r="I48" s="159"/>
      <c r="O48" s="160">
        <v>1</v>
      </c>
    </row>
    <row r="49" spans="1:104" ht="22.5">
      <c r="A49" s="161">
        <v>15</v>
      </c>
      <c r="B49" s="162" t="s">
        <v>143</v>
      </c>
      <c r="C49" s="163" t="s">
        <v>144</v>
      </c>
      <c r="D49" s="164" t="s">
        <v>90</v>
      </c>
      <c r="E49" s="165">
        <v>17.8</v>
      </c>
      <c r="F49" s="165"/>
      <c r="G49" s="166">
        <f>E49*F49</f>
        <v>0</v>
      </c>
      <c r="O49" s="160">
        <v>2</v>
      </c>
      <c r="AA49" s="141">
        <v>1</v>
      </c>
      <c r="AB49" s="141">
        <v>1</v>
      </c>
      <c r="AC49" s="141">
        <v>1</v>
      </c>
      <c r="AZ49" s="141">
        <v>1</v>
      </c>
      <c r="BA49" s="141">
        <f>IF(AZ49=1,G49,0)</f>
        <v>0</v>
      </c>
      <c r="BB49" s="141">
        <f>IF(AZ49=2,G49,0)</f>
        <v>0</v>
      </c>
      <c r="BC49" s="141">
        <f>IF(AZ49=3,G49,0)</f>
        <v>0</v>
      </c>
      <c r="BD49" s="141">
        <f>IF(AZ49=4,G49,0)</f>
        <v>0</v>
      </c>
      <c r="BE49" s="141">
        <f>IF(AZ49=5,G49,0)</f>
        <v>0</v>
      </c>
      <c r="CA49" s="167">
        <v>1</v>
      </c>
      <c r="CB49" s="167">
        <v>1</v>
      </c>
      <c r="CZ49" s="141">
        <v>0.00121</v>
      </c>
    </row>
    <row r="50" spans="1:15" ht="12.75">
      <c r="A50" s="168"/>
      <c r="B50" s="170"/>
      <c r="C50" s="232" t="s">
        <v>145</v>
      </c>
      <c r="D50" s="233"/>
      <c r="E50" s="171">
        <v>7.4</v>
      </c>
      <c r="F50" s="200"/>
      <c r="G50" s="201"/>
      <c r="M50" s="169" t="s">
        <v>145</v>
      </c>
      <c r="O50" s="160"/>
    </row>
    <row r="51" spans="1:15" ht="22.5">
      <c r="A51" s="168"/>
      <c r="B51" s="170"/>
      <c r="C51" s="232" t="s">
        <v>146</v>
      </c>
      <c r="D51" s="233"/>
      <c r="E51" s="171">
        <v>10.4</v>
      </c>
      <c r="F51" s="200"/>
      <c r="G51" s="201"/>
      <c r="M51" s="169" t="s">
        <v>146</v>
      </c>
      <c r="O51" s="160"/>
    </row>
    <row r="52" spans="1:57" ht="12.75">
      <c r="A52" s="172"/>
      <c r="B52" s="173" t="s">
        <v>73</v>
      </c>
      <c r="C52" s="174" t="str">
        <f>CONCATENATE(B48," ",C48)</f>
        <v>94 Lešení a stavební výtahy</v>
      </c>
      <c r="D52" s="175"/>
      <c r="E52" s="176"/>
      <c r="F52" s="177"/>
      <c r="G52" s="178">
        <f>SUM(G48:G51)</f>
        <v>0</v>
      </c>
      <c r="O52" s="160">
        <v>4</v>
      </c>
      <c r="BA52" s="179">
        <f>SUM(BA48:BA51)</f>
        <v>0</v>
      </c>
      <c r="BB52" s="179">
        <f>SUM(BB48:BB51)</f>
        <v>0</v>
      </c>
      <c r="BC52" s="179">
        <f>SUM(BC48:BC51)</f>
        <v>0</v>
      </c>
      <c r="BD52" s="179">
        <f>SUM(BD48:BD51)</f>
        <v>0</v>
      </c>
      <c r="BE52" s="179">
        <f>SUM(BE48:BE51)</f>
        <v>0</v>
      </c>
    </row>
    <row r="53" spans="1:15" ht="12.75">
      <c r="A53" s="154" t="s">
        <v>72</v>
      </c>
      <c r="B53" s="155" t="s">
        <v>147</v>
      </c>
      <c r="C53" s="156" t="s">
        <v>148</v>
      </c>
      <c r="D53" s="157"/>
      <c r="E53" s="158"/>
      <c r="F53" s="198"/>
      <c r="G53" s="199"/>
      <c r="H53" s="159"/>
      <c r="I53" s="159"/>
      <c r="O53" s="160">
        <v>1</v>
      </c>
    </row>
    <row r="54" spans="1:104" ht="12.75">
      <c r="A54" s="161">
        <v>16</v>
      </c>
      <c r="B54" s="162" t="s">
        <v>149</v>
      </c>
      <c r="C54" s="163" t="s">
        <v>150</v>
      </c>
      <c r="D54" s="164" t="s">
        <v>90</v>
      </c>
      <c r="E54" s="165">
        <v>572.3</v>
      </c>
      <c r="F54" s="165"/>
      <c r="G54" s="166">
        <f>E54*F54</f>
        <v>0</v>
      </c>
      <c r="O54" s="160">
        <v>2</v>
      </c>
      <c r="AA54" s="141">
        <v>1</v>
      </c>
      <c r="AB54" s="141">
        <v>1</v>
      </c>
      <c r="AC54" s="141">
        <v>1</v>
      </c>
      <c r="AZ54" s="141">
        <v>1</v>
      </c>
      <c r="BA54" s="141">
        <f>IF(AZ54=1,G54,0)</f>
        <v>0</v>
      </c>
      <c r="BB54" s="141">
        <f>IF(AZ54=2,G54,0)</f>
        <v>0</v>
      </c>
      <c r="BC54" s="141">
        <f>IF(AZ54=3,G54,0)</f>
        <v>0</v>
      </c>
      <c r="BD54" s="141">
        <f>IF(AZ54=4,G54,0)</f>
        <v>0</v>
      </c>
      <c r="BE54" s="141">
        <f>IF(AZ54=5,G54,0)</f>
        <v>0</v>
      </c>
      <c r="CA54" s="167">
        <v>1</v>
      </c>
      <c r="CB54" s="167">
        <v>1</v>
      </c>
      <c r="CZ54" s="141">
        <v>4E-05</v>
      </c>
    </row>
    <row r="55" spans="1:15" ht="12.75">
      <c r="A55" s="168"/>
      <c r="B55" s="170"/>
      <c r="C55" s="232" t="s">
        <v>151</v>
      </c>
      <c r="D55" s="233"/>
      <c r="E55" s="171">
        <v>102.555</v>
      </c>
      <c r="F55" s="200"/>
      <c r="G55" s="201"/>
      <c r="M55" s="169" t="s">
        <v>151</v>
      </c>
      <c r="O55" s="160"/>
    </row>
    <row r="56" spans="1:15" ht="12.75">
      <c r="A56" s="168"/>
      <c r="B56" s="170"/>
      <c r="C56" s="232" t="s">
        <v>152</v>
      </c>
      <c r="D56" s="233"/>
      <c r="E56" s="171">
        <v>174.105</v>
      </c>
      <c r="F56" s="200"/>
      <c r="G56" s="201"/>
      <c r="M56" s="169" t="s">
        <v>152</v>
      </c>
      <c r="O56" s="160"/>
    </row>
    <row r="57" spans="1:15" ht="12.75">
      <c r="A57" s="168"/>
      <c r="B57" s="170"/>
      <c r="C57" s="232" t="s">
        <v>153</v>
      </c>
      <c r="D57" s="233"/>
      <c r="E57" s="171">
        <v>295.65</v>
      </c>
      <c r="F57" s="200"/>
      <c r="G57" s="201"/>
      <c r="M57" s="169" t="s">
        <v>153</v>
      </c>
      <c r="O57" s="160"/>
    </row>
    <row r="58" spans="1:15" ht="12.75">
      <c r="A58" s="168"/>
      <c r="B58" s="170"/>
      <c r="C58" s="232" t="s">
        <v>154</v>
      </c>
      <c r="D58" s="233"/>
      <c r="E58" s="171">
        <v>-0.01</v>
      </c>
      <c r="F58" s="200"/>
      <c r="G58" s="201"/>
      <c r="M58" s="169" t="s">
        <v>154</v>
      </c>
      <c r="O58" s="160"/>
    </row>
    <row r="59" spans="1:104" ht="22.5">
      <c r="A59" s="161">
        <v>17</v>
      </c>
      <c r="B59" s="162" t="s">
        <v>155</v>
      </c>
      <c r="C59" s="163" t="s">
        <v>156</v>
      </c>
      <c r="D59" s="164" t="s">
        <v>90</v>
      </c>
      <c r="E59" s="165">
        <v>130</v>
      </c>
      <c r="F59" s="165"/>
      <c r="G59" s="166">
        <f>E59*F59</f>
        <v>0</v>
      </c>
      <c r="O59" s="160">
        <v>2</v>
      </c>
      <c r="AA59" s="141">
        <v>12</v>
      </c>
      <c r="AB59" s="141">
        <v>0</v>
      </c>
      <c r="AC59" s="141">
        <v>119</v>
      </c>
      <c r="AZ59" s="141">
        <v>1</v>
      </c>
      <c r="BA59" s="141">
        <f>IF(AZ59=1,G59,0)</f>
        <v>0</v>
      </c>
      <c r="BB59" s="141">
        <f>IF(AZ59=2,G59,0)</f>
        <v>0</v>
      </c>
      <c r="BC59" s="141">
        <f>IF(AZ59=3,G59,0)</f>
        <v>0</v>
      </c>
      <c r="BD59" s="141">
        <f>IF(AZ59=4,G59,0)</f>
        <v>0</v>
      </c>
      <c r="BE59" s="141">
        <f>IF(AZ59=5,G59,0)</f>
        <v>0</v>
      </c>
      <c r="CA59" s="167">
        <v>12</v>
      </c>
      <c r="CB59" s="167">
        <v>0</v>
      </c>
      <c r="CZ59" s="141">
        <v>0.00012</v>
      </c>
    </row>
    <row r="60" spans="1:57" ht="12.75">
      <c r="A60" s="172"/>
      <c r="B60" s="173" t="s">
        <v>73</v>
      </c>
      <c r="C60" s="174" t="str">
        <f>CONCATENATE(B53," ",C53)</f>
        <v>95 Dokončovací konstrukce na pozemních stavbách</v>
      </c>
      <c r="D60" s="175"/>
      <c r="E60" s="176"/>
      <c r="F60" s="177"/>
      <c r="G60" s="178">
        <f>SUM(G53:G59)</f>
        <v>0</v>
      </c>
      <c r="O60" s="160">
        <v>4</v>
      </c>
      <c r="BA60" s="179">
        <f>SUM(BA53:BA59)</f>
        <v>0</v>
      </c>
      <c r="BB60" s="179">
        <f>SUM(BB53:BB59)</f>
        <v>0</v>
      </c>
      <c r="BC60" s="179">
        <f>SUM(BC53:BC59)</f>
        <v>0</v>
      </c>
      <c r="BD60" s="179">
        <f>SUM(BD53:BD59)</f>
        <v>0</v>
      </c>
      <c r="BE60" s="179">
        <f>SUM(BE53:BE59)</f>
        <v>0</v>
      </c>
    </row>
    <row r="61" spans="1:15" ht="12.75">
      <c r="A61" s="154" t="s">
        <v>72</v>
      </c>
      <c r="B61" s="155" t="s">
        <v>157</v>
      </c>
      <c r="C61" s="156" t="s">
        <v>158</v>
      </c>
      <c r="D61" s="157"/>
      <c r="E61" s="158"/>
      <c r="F61" s="198"/>
      <c r="G61" s="199"/>
      <c r="H61" s="159"/>
      <c r="I61" s="159"/>
      <c r="O61" s="160">
        <v>1</v>
      </c>
    </row>
    <row r="62" spans="1:104" ht="22.5">
      <c r="A62" s="161">
        <v>18</v>
      </c>
      <c r="B62" s="162" t="s">
        <v>159</v>
      </c>
      <c r="C62" s="163" t="s">
        <v>160</v>
      </c>
      <c r="D62" s="164" t="s">
        <v>90</v>
      </c>
      <c r="E62" s="165">
        <v>139.4</v>
      </c>
      <c r="F62" s="165"/>
      <c r="G62" s="166">
        <f>E62*F62</f>
        <v>0</v>
      </c>
      <c r="O62" s="160">
        <v>2</v>
      </c>
      <c r="AA62" s="141">
        <v>1</v>
      </c>
      <c r="AB62" s="141">
        <v>7</v>
      </c>
      <c r="AC62" s="141">
        <v>7</v>
      </c>
      <c r="AZ62" s="141">
        <v>1</v>
      </c>
      <c r="BA62" s="141">
        <f>IF(AZ62=1,G62,0)</f>
        <v>0</v>
      </c>
      <c r="BB62" s="141">
        <f>IF(AZ62=2,G62,0)</f>
        <v>0</v>
      </c>
      <c r="BC62" s="141">
        <f>IF(AZ62=3,G62,0)</f>
        <v>0</v>
      </c>
      <c r="BD62" s="141">
        <f>IF(AZ62=4,G62,0)</f>
        <v>0</v>
      </c>
      <c r="BE62" s="141">
        <f>IF(AZ62=5,G62,0)</f>
        <v>0</v>
      </c>
      <c r="CA62" s="167">
        <v>1</v>
      </c>
      <c r="CB62" s="167">
        <v>7</v>
      </c>
      <c r="CZ62" s="141">
        <v>0</v>
      </c>
    </row>
    <row r="63" spans="1:15" ht="12.75">
      <c r="A63" s="168"/>
      <c r="B63" s="170"/>
      <c r="C63" s="232" t="s">
        <v>161</v>
      </c>
      <c r="D63" s="233"/>
      <c r="E63" s="171">
        <v>132.8</v>
      </c>
      <c r="F63" s="200"/>
      <c r="G63" s="201"/>
      <c r="M63" s="169" t="s">
        <v>161</v>
      </c>
      <c r="O63" s="160"/>
    </row>
    <row r="64" spans="1:15" ht="12.75">
      <c r="A64" s="168"/>
      <c r="B64" s="170"/>
      <c r="C64" s="235" t="s">
        <v>162</v>
      </c>
      <c r="D64" s="233"/>
      <c r="E64" s="189">
        <v>0</v>
      </c>
      <c r="F64" s="200"/>
      <c r="G64" s="201"/>
      <c r="M64" s="169" t="s">
        <v>162</v>
      </c>
      <c r="O64" s="160"/>
    </row>
    <row r="65" spans="1:15" ht="12.75">
      <c r="A65" s="168"/>
      <c r="B65" s="170"/>
      <c r="C65" s="235" t="s">
        <v>163</v>
      </c>
      <c r="D65" s="233"/>
      <c r="E65" s="189">
        <v>0</v>
      </c>
      <c r="F65" s="200"/>
      <c r="G65" s="201"/>
      <c r="M65" s="169" t="s">
        <v>163</v>
      </c>
      <c r="O65" s="160"/>
    </row>
    <row r="66" spans="1:15" ht="12.75">
      <c r="A66" s="168"/>
      <c r="B66" s="170"/>
      <c r="C66" s="235" t="s">
        <v>164</v>
      </c>
      <c r="D66" s="233"/>
      <c r="E66" s="189">
        <v>0</v>
      </c>
      <c r="F66" s="200"/>
      <c r="G66" s="201"/>
      <c r="M66" s="169" t="s">
        <v>164</v>
      </c>
      <c r="O66" s="160"/>
    </row>
    <row r="67" spans="1:15" ht="12.75">
      <c r="A67" s="168"/>
      <c r="B67" s="170"/>
      <c r="C67" s="235" t="s">
        <v>165</v>
      </c>
      <c r="D67" s="233"/>
      <c r="E67" s="189">
        <v>22.45</v>
      </c>
      <c r="F67" s="200"/>
      <c r="G67" s="201"/>
      <c r="M67" s="169" t="s">
        <v>165</v>
      </c>
      <c r="O67" s="160"/>
    </row>
    <row r="68" spans="1:15" ht="12.75">
      <c r="A68" s="168"/>
      <c r="B68" s="170"/>
      <c r="C68" s="235" t="s">
        <v>166</v>
      </c>
      <c r="D68" s="233"/>
      <c r="E68" s="189">
        <v>0</v>
      </c>
      <c r="F68" s="200"/>
      <c r="G68" s="201"/>
      <c r="M68" s="169" t="s">
        <v>166</v>
      </c>
      <c r="O68" s="160"/>
    </row>
    <row r="69" spans="1:15" ht="12.75">
      <c r="A69" s="168"/>
      <c r="B69" s="170"/>
      <c r="C69" s="235" t="s">
        <v>167</v>
      </c>
      <c r="D69" s="233"/>
      <c r="E69" s="189">
        <v>22.45</v>
      </c>
      <c r="F69" s="200"/>
      <c r="G69" s="201"/>
      <c r="M69" s="169" t="s">
        <v>167</v>
      </c>
      <c r="O69" s="160"/>
    </row>
    <row r="70" spans="1:15" ht="12.75">
      <c r="A70" s="168"/>
      <c r="B70" s="170"/>
      <c r="C70" s="235" t="s">
        <v>168</v>
      </c>
      <c r="D70" s="233"/>
      <c r="E70" s="189">
        <v>0</v>
      </c>
      <c r="F70" s="200"/>
      <c r="G70" s="201"/>
      <c r="M70" s="169" t="s">
        <v>168</v>
      </c>
      <c r="O70" s="160"/>
    </row>
    <row r="71" spans="1:15" ht="12.75">
      <c r="A71" s="168"/>
      <c r="B71" s="170"/>
      <c r="C71" s="235" t="s">
        <v>169</v>
      </c>
      <c r="D71" s="233"/>
      <c r="E71" s="189">
        <v>0</v>
      </c>
      <c r="F71" s="200"/>
      <c r="G71" s="201"/>
      <c r="M71" s="169" t="s">
        <v>169</v>
      </c>
      <c r="O71" s="160"/>
    </row>
    <row r="72" spans="1:15" ht="12.75">
      <c r="A72" s="168"/>
      <c r="B72" s="170"/>
      <c r="C72" s="235" t="s">
        <v>170</v>
      </c>
      <c r="D72" s="233"/>
      <c r="E72" s="189">
        <v>0</v>
      </c>
      <c r="F72" s="200"/>
      <c r="G72" s="201"/>
      <c r="M72" s="169" t="s">
        <v>170</v>
      </c>
      <c r="O72" s="160"/>
    </row>
    <row r="73" spans="1:15" ht="12.75">
      <c r="A73" s="168"/>
      <c r="B73" s="170"/>
      <c r="C73" s="235" t="s">
        <v>171</v>
      </c>
      <c r="D73" s="233"/>
      <c r="E73" s="189">
        <v>43.95</v>
      </c>
      <c r="F73" s="200"/>
      <c r="G73" s="201"/>
      <c r="M73" s="169" t="s">
        <v>171</v>
      </c>
      <c r="O73" s="160"/>
    </row>
    <row r="74" spans="1:15" ht="12.75">
      <c r="A74" s="168"/>
      <c r="B74" s="170"/>
      <c r="C74" s="235" t="s">
        <v>172</v>
      </c>
      <c r="D74" s="233"/>
      <c r="E74" s="189">
        <v>0</v>
      </c>
      <c r="F74" s="200"/>
      <c r="G74" s="201"/>
      <c r="M74" s="169" t="s">
        <v>172</v>
      </c>
      <c r="O74" s="160"/>
    </row>
    <row r="75" spans="1:15" ht="12.75">
      <c r="A75" s="168"/>
      <c r="B75" s="170"/>
      <c r="C75" s="235" t="s">
        <v>173</v>
      </c>
      <c r="D75" s="233"/>
      <c r="E75" s="189">
        <v>0</v>
      </c>
      <c r="F75" s="200"/>
      <c r="G75" s="201"/>
      <c r="M75" s="169" t="s">
        <v>173</v>
      </c>
      <c r="O75" s="160"/>
    </row>
    <row r="76" spans="1:15" ht="12.75">
      <c r="A76" s="168"/>
      <c r="B76" s="170"/>
      <c r="C76" s="235" t="s">
        <v>171</v>
      </c>
      <c r="D76" s="233"/>
      <c r="E76" s="189">
        <v>43.95</v>
      </c>
      <c r="F76" s="200"/>
      <c r="G76" s="201"/>
      <c r="M76" s="169" t="s">
        <v>171</v>
      </c>
      <c r="O76" s="160"/>
    </row>
    <row r="77" spans="1:15" ht="12.75">
      <c r="A77" s="168"/>
      <c r="B77" s="170"/>
      <c r="C77" s="235" t="s">
        <v>174</v>
      </c>
      <c r="D77" s="233"/>
      <c r="E77" s="189">
        <v>0</v>
      </c>
      <c r="F77" s="200"/>
      <c r="G77" s="201"/>
      <c r="M77" s="169" t="s">
        <v>174</v>
      </c>
      <c r="O77" s="160"/>
    </row>
    <row r="78" spans="1:15" ht="12.75">
      <c r="A78" s="168"/>
      <c r="B78" s="170"/>
      <c r="C78" s="235" t="s">
        <v>175</v>
      </c>
      <c r="D78" s="233"/>
      <c r="E78" s="189">
        <v>132.8</v>
      </c>
      <c r="F78" s="200"/>
      <c r="G78" s="201"/>
      <c r="M78" s="169" t="s">
        <v>175</v>
      </c>
      <c r="O78" s="160"/>
    </row>
    <row r="79" spans="1:15" ht="12.75">
      <c r="A79" s="168"/>
      <c r="B79" s="170"/>
      <c r="C79" s="232" t="s">
        <v>176</v>
      </c>
      <c r="D79" s="233"/>
      <c r="E79" s="171">
        <v>6.6</v>
      </c>
      <c r="F79" s="200"/>
      <c r="G79" s="201"/>
      <c r="M79" s="169" t="s">
        <v>176</v>
      </c>
      <c r="O79" s="160"/>
    </row>
    <row r="80" spans="1:15" ht="12.75">
      <c r="A80" s="168"/>
      <c r="B80" s="170"/>
      <c r="C80" s="235" t="s">
        <v>162</v>
      </c>
      <c r="D80" s="233"/>
      <c r="E80" s="189">
        <v>0</v>
      </c>
      <c r="F80" s="200"/>
      <c r="G80" s="201"/>
      <c r="M80" s="169" t="s">
        <v>162</v>
      </c>
      <c r="O80" s="160"/>
    </row>
    <row r="81" spans="1:15" ht="12.75">
      <c r="A81" s="168"/>
      <c r="B81" s="170"/>
      <c r="C81" s="235" t="s">
        <v>163</v>
      </c>
      <c r="D81" s="233"/>
      <c r="E81" s="189">
        <v>0</v>
      </c>
      <c r="F81" s="200"/>
      <c r="G81" s="201"/>
      <c r="M81" s="169" t="s">
        <v>163</v>
      </c>
      <c r="O81" s="160"/>
    </row>
    <row r="82" spans="1:15" ht="12.75">
      <c r="A82" s="168"/>
      <c r="B82" s="170"/>
      <c r="C82" s="235" t="s">
        <v>177</v>
      </c>
      <c r="D82" s="233"/>
      <c r="E82" s="189">
        <v>3.28</v>
      </c>
      <c r="F82" s="200"/>
      <c r="G82" s="201"/>
      <c r="M82" s="169" t="s">
        <v>177</v>
      </c>
      <c r="O82" s="160"/>
    </row>
    <row r="83" spans="1:15" ht="12.75">
      <c r="A83" s="168"/>
      <c r="B83" s="170"/>
      <c r="C83" s="235" t="s">
        <v>178</v>
      </c>
      <c r="D83" s="233"/>
      <c r="E83" s="189">
        <v>3.28</v>
      </c>
      <c r="F83" s="200"/>
      <c r="G83" s="201"/>
      <c r="M83" s="169" t="s">
        <v>178</v>
      </c>
      <c r="O83" s="160"/>
    </row>
    <row r="84" spans="1:15" ht="12.75">
      <c r="A84" s="168"/>
      <c r="B84" s="170"/>
      <c r="C84" s="235" t="s">
        <v>175</v>
      </c>
      <c r="D84" s="233"/>
      <c r="E84" s="189">
        <v>6.56</v>
      </c>
      <c r="F84" s="200"/>
      <c r="G84" s="201"/>
      <c r="M84" s="169" t="s">
        <v>175</v>
      </c>
      <c r="O84" s="160"/>
    </row>
    <row r="85" spans="1:104" ht="22.5">
      <c r="A85" s="161">
        <v>19</v>
      </c>
      <c r="B85" s="162" t="s">
        <v>179</v>
      </c>
      <c r="C85" s="163" t="s">
        <v>180</v>
      </c>
      <c r="D85" s="164" t="s">
        <v>90</v>
      </c>
      <c r="E85" s="165">
        <v>3.3</v>
      </c>
      <c r="F85" s="165"/>
      <c r="G85" s="166">
        <f>E85*F85</f>
        <v>0</v>
      </c>
      <c r="O85" s="160">
        <v>2</v>
      </c>
      <c r="AA85" s="141">
        <v>1</v>
      </c>
      <c r="AB85" s="141">
        <v>1</v>
      </c>
      <c r="AC85" s="141">
        <v>1</v>
      </c>
      <c r="AZ85" s="141">
        <v>1</v>
      </c>
      <c r="BA85" s="141">
        <f>IF(AZ85=1,G85,0)</f>
        <v>0</v>
      </c>
      <c r="BB85" s="141">
        <f>IF(AZ85=2,G85,0)</f>
        <v>0</v>
      </c>
      <c r="BC85" s="141">
        <f>IF(AZ85=3,G85,0)</f>
        <v>0</v>
      </c>
      <c r="BD85" s="141">
        <f>IF(AZ85=4,G85,0)</f>
        <v>0</v>
      </c>
      <c r="BE85" s="141">
        <f>IF(AZ85=5,G85,0)</f>
        <v>0</v>
      </c>
      <c r="CA85" s="167">
        <v>1</v>
      </c>
      <c r="CB85" s="167">
        <v>1</v>
      </c>
      <c r="CZ85" s="141">
        <v>0.00067</v>
      </c>
    </row>
    <row r="86" spans="1:15" ht="12.75">
      <c r="A86" s="168"/>
      <c r="B86" s="170"/>
      <c r="C86" s="232" t="s">
        <v>102</v>
      </c>
      <c r="D86" s="233"/>
      <c r="E86" s="171">
        <v>3.3</v>
      </c>
      <c r="F86" s="200"/>
      <c r="G86" s="201"/>
      <c r="M86" s="169" t="s">
        <v>102</v>
      </c>
      <c r="O86" s="160"/>
    </row>
    <row r="87" spans="1:104" ht="22.5">
      <c r="A87" s="161">
        <v>20</v>
      </c>
      <c r="B87" s="162" t="s">
        <v>181</v>
      </c>
      <c r="C87" s="163" t="s">
        <v>182</v>
      </c>
      <c r="D87" s="164" t="s">
        <v>90</v>
      </c>
      <c r="E87" s="165">
        <v>10.4</v>
      </c>
      <c r="F87" s="165"/>
      <c r="G87" s="166">
        <f>E87*F87</f>
        <v>0</v>
      </c>
      <c r="O87" s="160">
        <v>2</v>
      </c>
      <c r="AA87" s="141">
        <v>1</v>
      </c>
      <c r="AB87" s="141">
        <v>1</v>
      </c>
      <c r="AC87" s="141">
        <v>1</v>
      </c>
      <c r="AZ87" s="141">
        <v>1</v>
      </c>
      <c r="BA87" s="141">
        <f>IF(AZ87=1,G87,0)</f>
        <v>0</v>
      </c>
      <c r="BB87" s="141">
        <f>IF(AZ87=2,G87,0)</f>
        <v>0</v>
      </c>
      <c r="BC87" s="141">
        <f>IF(AZ87=3,G87,0)</f>
        <v>0</v>
      </c>
      <c r="BD87" s="141">
        <f>IF(AZ87=4,G87,0)</f>
        <v>0</v>
      </c>
      <c r="BE87" s="141">
        <f>IF(AZ87=5,G87,0)</f>
        <v>0</v>
      </c>
      <c r="CA87" s="167">
        <v>1</v>
      </c>
      <c r="CB87" s="167">
        <v>1</v>
      </c>
      <c r="CZ87" s="141">
        <v>0.00033</v>
      </c>
    </row>
    <row r="88" spans="1:15" ht="12.75">
      <c r="A88" s="168"/>
      <c r="B88" s="170"/>
      <c r="C88" s="232" t="s">
        <v>183</v>
      </c>
      <c r="D88" s="233"/>
      <c r="E88" s="171">
        <v>10.4</v>
      </c>
      <c r="F88" s="200"/>
      <c r="G88" s="201"/>
      <c r="M88" s="169" t="s">
        <v>183</v>
      </c>
      <c r="O88" s="160"/>
    </row>
    <row r="89" spans="1:104" ht="22.5">
      <c r="A89" s="161">
        <v>21</v>
      </c>
      <c r="B89" s="162" t="s">
        <v>184</v>
      </c>
      <c r="C89" s="163" t="s">
        <v>185</v>
      </c>
      <c r="D89" s="164" t="s">
        <v>79</v>
      </c>
      <c r="E89" s="165">
        <v>0.42</v>
      </c>
      <c r="F89" s="165"/>
      <c r="G89" s="166">
        <f>E89*F89</f>
        <v>0</v>
      </c>
      <c r="O89" s="160">
        <v>2</v>
      </c>
      <c r="AA89" s="141">
        <v>1</v>
      </c>
      <c r="AB89" s="141">
        <v>0</v>
      </c>
      <c r="AC89" s="141">
        <v>0</v>
      </c>
      <c r="AZ89" s="141">
        <v>1</v>
      </c>
      <c r="BA89" s="141">
        <f>IF(AZ89=1,G89,0)</f>
        <v>0</v>
      </c>
      <c r="BB89" s="141">
        <f>IF(AZ89=2,G89,0)</f>
        <v>0</v>
      </c>
      <c r="BC89" s="141">
        <f>IF(AZ89=3,G89,0)</f>
        <v>0</v>
      </c>
      <c r="BD89" s="141">
        <f>IF(AZ89=4,G89,0)</f>
        <v>0</v>
      </c>
      <c r="BE89" s="141">
        <f>IF(AZ89=5,G89,0)</f>
        <v>0</v>
      </c>
      <c r="CA89" s="167">
        <v>1</v>
      </c>
      <c r="CB89" s="167">
        <v>0</v>
      </c>
      <c r="CZ89" s="141">
        <v>0</v>
      </c>
    </row>
    <row r="90" spans="1:15" ht="12.75">
      <c r="A90" s="168"/>
      <c r="B90" s="170"/>
      <c r="C90" s="232" t="s">
        <v>186</v>
      </c>
      <c r="D90" s="233"/>
      <c r="E90" s="171">
        <v>0.42</v>
      </c>
      <c r="F90" s="200"/>
      <c r="G90" s="201"/>
      <c r="M90" s="169" t="s">
        <v>186</v>
      </c>
      <c r="O90" s="160"/>
    </row>
    <row r="91" spans="1:15" ht="12.75">
      <c r="A91" s="168"/>
      <c r="B91" s="170"/>
      <c r="C91" s="235" t="s">
        <v>162</v>
      </c>
      <c r="D91" s="233"/>
      <c r="E91" s="189">
        <v>0</v>
      </c>
      <c r="F91" s="200"/>
      <c r="G91" s="201"/>
      <c r="M91" s="169" t="s">
        <v>162</v>
      </c>
      <c r="O91" s="160"/>
    </row>
    <row r="92" spans="1:15" ht="12.75">
      <c r="A92" s="168"/>
      <c r="B92" s="170"/>
      <c r="C92" s="235" t="s">
        <v>163</v>
      </c>
      <c r="D92" s="233"/>
      <c r="E92" s="189">
        <v>0</v>
      </c>
      <c r="F92" s="200"/>
      <c r="G92" s="201"/>
      <c r="M92" s="169" t="s">
        <v>163</v>
      </c>
      <c r="O92" s="160"/>
    </row>
    <row r="93" spans="1:15" ht="12.75">
      <c r="A93" s="168"/>
      <c r="B93" s="170"/>
      <c r="C93" s="235" t="s">
        <v>187</v>
      </c>
      <c r="D93" s="233"/>
      <c r="E93" s="189">
        <v>1.72</v>
      </c>
      <c r="F93" s="200"/>
      <c r="G93" s="201"/>
      <c r="M93" s="169" t="s">
        <v>187</v>
      </c>
      <c r="O93" s="160"/>
    </row>
    <row r="94" spans="1:15" ht="12.75">
      <c r="A94" s="168"/>
      <c r="B94" s="170"/>
      <c r="C94" s="235" t="s">
        <v>188</v>
      </c>
      <c r="D94" s="233"/>
      <c r="E94" s="189">
        <v>1.72</v>
      </c>
      <c r="F94" s="200"/>
      <c r="G94" s="201"/>
      <c r="M94" s="169" t="s">
        <v>188</v>
      </c>
      <c r="O94" s="160"/>
    </row>
    <row r="95" spans="1:15" ht="12.75">
      <c r="A95" s="168"/>
      <c r="B95" s="170"/>
      <c r="C95" s="235" t="s">
        <v>168</v>
      </c>
      <c r="D95" s="233"/>
      <c r="E95" s="189">
        <v>0</v>
      </c>
      <c r="F95" s="200"/>
      <c r="G95" s="201"/>
      <c r="M95" s="169" t="s">
        <v>168</v>
      </c>
      <c r="O95" s="160"/>
    </row>
    <row r="96" spans="1:15" ht="12.75">
      <c r="A96" s="168"/>
      <c r="B96" s="170"/>
      <c r="C96" s="235" t="s">
        <v>169</v>
      </c>
      <c r="D96" s="233"/>
      <c r="E96" s="189">
        <v>0</v>
      </c>
      <c r="F96" s="200"/>
      <c r="G96" s="201"/>
      <c r="M96" s="169" t="s">
        <v>169</v>
      </c>
      <c r="O96" s="160"/>
    </row>
    <row r="97" spans="1:15" ht="12.75">
      <c r="A97" s="168"/>
      <c r="B97" s="170"/>
      <c r="C97" s="235" t="s">
        <v>189</v>
      </c>
      <c r="D97" s="233"/>
      <c r="E97" s="189">
        <v>17.29</v>
      </c>
      <c r="F97" s="200"/>
      <c r="G97" s="201"/>
      <c r="M97" s="169" t="s">
        <v>189</v>
      </c>
      <c r="O97" s="160"/>
    </row>
    <row r="98" spans="1:15" ht="12.75">
      <c r="A98" s="168"/>
      <c r="B98" s="170"/>
      <c r="C98" s="235" t="s">
        <v>172</v>
      </c>
      <c r="D98" s="233"/>
      <c r="E98" s="189">
        <v>0</v>
      </c>
      <c r="F98" s="200"/>
      <c r="G98" s="201"/>
      <c r="M98" s="169" t="s">
        <v>172</v>
      </c>
      <c r="O98" s="160"/>
    </row>
    <row r="99" spans="1:15" ht="12.75">
      <c r="A99" s="168"/>
      <c r="B99" s="170"/>
      <c r="C99" s="235" t="s">
        <v>190</v>
      </c>
      <c r="D99" s="233"/>
      <c r="E99" s="189">
        <v>6.17</v>
      </c>
      <c r="F99" s="200"/>
      <c r="G99" s="201"/>
      <c r="M99" s="169" t="s">
        <v>190</v>
      </c>
      <c r="O99" s="160"/>
    </row>
    <row r="100" spans="1:15" ht="12.75">
      <c r="A100" s="168"/>
      <c r="B100" s="170"/>
      <c r="C100" s="235" t="s">
        <v>191</v>
      </c>
      <c r="D100" s="233"/>
      <c r="E100" s="189">
        <v>0</v>
      </c>
      <c r="F100" s="200"/>
      <c r="G100" s="201"/>
      <c r="M100" s="169" t="s">
        <v>191</v>
      </c>
      <c r="O100" s="160"/>
    </row>
    <row r="101" spans="1:15" ht="12.75">
      <c r="A101" s="168"/>
      <c r="B101" s="170"/>
      <c r="C101" s="235" t="s">
        <v>192</v>
      </c>
      <c r="D101" s="233"/>
      <c r="E101" s="189">
        <v>1.2</v>
      </c>
      <c r="F101" s="200"/>
      <c r="G101" s="201"/>
      <c r="M101" s="169" t="s">
        <v>192</v>
      </c>
      <c r="O101" s="160"/>
    </row>
    <row r="102" spans="1:15" ht="12.75">
      <c r="A102" s="168"/>
      <c r="B102" s="170"/>
      <c r="C102" s="235" t="s">
        <v>193</v>
      </c>
      <c r="D102" s="233"/>
      <c r="E102" s="189">
        <v>0</v>
      </c>
      <c r="F102" s="200"/>
      <c r="G102" s="201"/>
      <c r="M102" s="169">
        <v>0</v>
      </c>
      <c r="O102" s="160"/>
    </row>
    <row r="103" spans="1:15" ht="12.75">
      <c r="A103" s="168"/>
      <c r="B103" s="170"/>
      <c r="C103" s="235" t="s">
        <v>175</v>
      </c>
      <c r="D103" s="233"/>
      <c r="E103" s="189">
        <v>28.1</v>
      </c>
      <c r="F103" s="200"/>
      <c r="G103" s="201"/>
      <c r="M103" s="169" t="s">
        <v>175</v>
      </c>
      <c r="O103" s="160"/>
    </row>
    <row r="104" spans="1:104" ht="22.5">
      <c r="A104" s="161">
        <v>22</v>
      </c>
      <c r="B104" s="162" t="s">
        <v>194</v>
      </c>
      <c r="C104" s="163" t="s">
        <v>195</v>
      </c>
      <c r="D104" s="164" t="s">
        <v>79</v>
      </c>
      <c r="E104" s="165">
        <v>2.3</v>
      </c>
      <c r="F104" s="165"/>
      <c r="G104" s="166">
        <f>E104*F104</f>
        <v>0</v>
      </c>
      <c r="O104" s="160">
        <v>2</v>
      </c>
      <c r="AA104" s="141">
        <v>1</v>
      </c>
      <c r="AB104" s="141">
        <v>1</v>
      </c>
      <c r="AC104" s="141">
        <v>1</v>
      </c>
      <c r="AZ104" s="141">
        <v>1</v>
      </c>
      <c r="BA104" s="141">
        <f>IF(AZ104=1,G104,0)</f>
        <v>0</v>
      </c>
      <c r="BB104" s="141">
        <f>IF(AZ104=2,G104,0)</f>
        <v>0</v>
      </c>
      <c r="BC104" s="141">
        <f>IF(AZ104=3,G104,0)</f>
        <v>0</v>
      </c>
      <c r="BD104" s="141">
        <f>IF(AZ104=4,G104,0)</f>
        <v>0</v>
      </c>
      <c r="BE104" s="141">
        <f>IF(AZ104=5,G104,0)</f>
        <v>0</v>
      </c>
      <c r="CA104" s="167">
        <v>1</v>
      </c>
      <c r="CB104" s="167">
        <v>1</v>
      </c>
      <c r="CZ104" s="141">
        <v>0</v>
      </c>
    </row>
    <row r="105" spans="1:15" ht="12.75">
      <c r="A105" s="168"/>
      <c r="B105" s="170"/>
      <c r="C105" s="232" t="s">
        <v>196</v>
      </c>
      <c r="D105" s="233"/>
      <c r="E105" s="171">
        <v>2.3</v>
      </c>
      <c r="F105" s="200"/>
      <c r="G105" s="201"/>
      <c r="M105" s="169" t="s">
        <v>196</v>
      </c>
      <c r="O105" s="160"/>
    </row>
    <row r="106" spans="1:15" ht="12.75">
      <c r="A106" s="168"/>
      <c r="B106" s="170"/>
      <c r="C106" s="235" t="s">
        <v>162</v>
      </c>
      <c r="D106" s="233"/>
      <c r="E106" s="189">
        <v>0</v>
      </c>
      <c r="F106" s="200"/>
      <c r="G106" s="201"/>
      <c r="M106" s="169" t="s">
        <v>162</v>
      </c>
      <c r="O106" s="160"/>
    </row>
    <row r="107" spans="1:15" ht="12.75">
      <c r="A107" s="168"/>
      <c r="B107" s="170"/>
      <c r="C107" s="235" t="s">
        <v>191</v>
      </c>
      <c r="D107" s="233"/>
      <c r="E107" s="189">
        <v>0</v>
      </c>
      <c r="F107" s="200"/>
      <c r="G107" s="201"/>
      <c r="M107" s="169" t="s">
        <v>191</v>
      </c>
      <c r="O107" s="160"/>
    </row>
    <row r="108" spans="1:15" ht="12.75">
      <c r="A108" s="168"/>
      <c r="B108" s="170"/>
      <c r="C108" s="235" t="s">
        <v>197</v>
      </c>
      <c r="D108" s="233"/>
      <c r="E108" s="189">
        <v>0</v>
      </c>
      <c r="F108" s="200"/>
      <c r="G108" s="201"/>
      <c r="M108" s="169" t="s">
        <v>197</v>
      </c>
      <c r="O108" s="160"/>
    </row>
    <row r="109" spans="1:15" ht="12.75">
      <c r="A109" s="168"/>
      <c r="B109" s="170"/>
      <c r="C109" s="235" t="s">
        <v>198</v>
      </c>
      <c r="D109" s="233"/>
      <c r="E109" s="189">
        <v>92.37</v>
      </c>
      <c r="F109" s="200"/>
      <c r="G109" s="201"/>
      <c r="M109" s="169" t="s">
        <v>198</v>
      </c>
      <c r="O109" s="160"/>
    </row>
    <row r="110" spans="1:15" ht="12.75">
      <c r="A110" s="168"/>
      <c r="B110" s="170"/>
      <c r="C110" s="235" t="s">
        <v>193</v>
      </c>
      <c r="D110" s="233"/>
      <c r="E110" s="189">
        <v>0</v>
      </c>
      <c r="F110" s="200"/>
      <c r="G110" s="201"/>
      <c r="M110" s="169">
        <v>0</v>
      </c>
      <c r="O110" s="160"/>
    </row>
    <row r="111" spans="1:15" ht="12.75">
      <c r="A111" s="168"/>
      <c r="B111" s="170"/>
      <c r="C111" s="235" t="s">
        <v>175</v>
      </c>
      <c r="D111" s="233"/>
      <c r="E111" s="189">
        <v>92.37</v>
      </c>
      <c r="F111" s="200"/>
      <c r="G111" s="201"/>
      <c r="M111" s="169" t="s">
        <v>175</v>
      </c>
      <c r="O111" s="160"/>
    </row>
    <row r="112" spans="1:104" ht="12.75">
      <c r="A112" s="161">
        <v>23</v>
      </c>
      <c r="B112" s="162" t="s">
        <v>199</v>
      </c>
      <c r="C112" s="163" t="s">
        <v>200</v>
      </c>
      <c r="D112" s="164" t="s">
        <v>90</v>
      </c>
      <c r="E112" s="165">
        <v>139.4</v>
      </c>
      <c r="F112" s="165"/>
      <c r="G112" s="166">
        <f>E112*F112</f>
        <v>0</v>
      </c>
      <c r="O112" s="160">
        <v>2</v>
      </c>
      <c r="AA112" s="141">
        <v>1</v>
      </c>
      <c r="AB112" s="141">
        <v>1</v>
      </c>
      <c r="AC112" s="141">
        <v>1</v>
      </c>
      <c r="AZ112" s="141">
        <v>1</v>
      </c>
      <c r="BA112" s="141">
        <f>IF(AZ112=1,G112,0)</f>
        <v>0</v>
      </c>
      <c r="BB112" s="141">
        <f>IF(AZ112=2,G112,0)</f>
        <v>0</v>
      </c>
      <c r="BC112" s="141">
        <f>IF(AZ112=3,G112,0)</f>
        <v>0</v>
      </c>
      <c r="BD112" s="141">
        <f>IF(AZ112=4,G112,0)</f>
        <v>0</v>
      </c>
      <c r="BE112" s="141">
        <f>IF(AZ112=5,G112,0)</f>
        <v>0</v>
      </c>
      <c r="CA112" s="167">
        <v>1</v>
      </c>
      <c r="CB112" s="167">
        <v>1</v>
      </c>
      <c r="CZ112" s="141">
        <v>0</v>
      </c>
    </row>
    <row r="113" spans="1:15" ht="12.75">
      <c r="A113" s="168"/>
      <c r="B113" s="170"/>
      <c r="C113" s="232" t="s">
        <v>161</v>
      </c>
      <c r="D113" s="233"/>
      <c r="E113" s="171">
        <v>132.8</v>
      </c>
      <c r="F113" s="200"/>
      <c r="G113" s="201"/>
      <c r="M113" s="169" t="s">
        <v>161</v>
      </c>
      <c r="O113" s="160"/>
    </row>
    <row r="114" spans="1:15" ht="12.75">
      <c r="A114" s="168"/>
      <c r="B114" s="170"/>
      <c r="C114" s="232" t="s">
        <v>176</v>
      </c>
      <c r="D114" s="233"/>
      <c r="E114" s="171">
        <v>6.6</v>
      </c>
      <c r="F114" s="200"/>
      <c r="G114" s="201"/>
      <c r="M114" s="169" t="s">
        <v>176</v>
      </c>
      <c r="O114" s="160"/>
    </row>
    <row r="115" spans="1:104" ht="12.75">
      <c r="A115" s="161">
        <v>24</v>
      </c>
      <c r="B115" s="162" t="s">
        <v>201</v>
      </c>
      <c r="C115" s="163" t="s">
        <v>202</v>
      </c>
      <c r="D115" s="164" t="s">
        <v>90</v>
      </c>
      <c r="E115" s="165">
        <v>120.5</v>
      </c>
      <c r="F115" s="165"/>
      <c r="G115" s="166">
        <f>E115*F115</f>
        <v>0</v>
      </c>
      <c r="O115" s="160">
        <v>2</v>
      </c>
      <c r="AA115" s="141">
        <v>1</v>
      </c>
      <c r="AB115" s="141">
        <v>1</v>
      </c>
      <c r="AC115" s="141">
        <v>1</v>
      </c>
      <c r="AZ115" s="141">
        <v>1</v>
      </c>
      <c r="BA115" s="141">
        <f>IF(AZ115=1,G115,0)</f>
        <v>0</v>
      </c>
      <c r="BB115" s="141">
        <f>IF(AZ115=2,G115,0)</f>
        <v>0</v>
      </c>
      <c r="BC115" s="141">
        <f>IF(AZ115=3,G115,0)</f>
        <v>0</v>
      </c>
      <c r="BD115" s="141">
        <f>IF(AZ115=4,G115,0)</f>
        <v>0</v>
      </c>
      <c r="BE115" s="141">
        <f>IF(AZ115=5,G115,0)</f>
        <v>0</v>
      </c>
      <c r="CA115" s="167">
        <v>1</v>
      </c>
      <c r="CB115" s="167">
        <v>1</v>
      </c>
      <c r="CZ115" s="141">
        <v>0</v>
      </c>
    </row>
    <row r="116" spans="1:15" ht="12.75">
      <c r="A116" s="168"/>
      <c r="B116" s="170"/>
      <c r="C116" s="232" t="s">
        <v>203</v>
      </c>
      <c r="D116" s="233"/>
      <c r="E116" s="171">
        <v>120.5</v>
      </c>
      <c r="F116" s="200"/>
      <c r="G116" s="201"/>
      <c r="M116" s="169" t="s">
        <v>203</v>
      </c>
      <c r="O116" s="160"/>
    </row>
    <row r="117" spans="1:104" ht="22.5">
      <c r="A117" s="161">
        <v>25</v>
      </c>
      <c r="B117" s="162" t="s">
        <v>204</v>
      </c>
      <c r="C117" s="163" t="s">
        <v>205</v>
      </c>
      <c r="D117" s="164" t="s">
        <v>90</v>
      </c>
      <c r="E117" s="165">
        <v>120.5</v>
      </c>
      <c r="F117" s="165"/>
      <c r="G117" s="166">
        <f>E117*F117</f>
        <v>0</v>
      </c>
      <c r="O117" s="160">
        <v>2</v>
      </c>
      <c r="AA117" s="141">
        <v>1</v>
      </c>
      <c r="AB117" s="141">
        <v>1</v>
      </c>
      <c r="AC117" s="141">
        <v>1</v>
      </c>
      <c r="AZ117" s="141">
        <v>1</v>
      </c>
      <c r="BA117" s="141">
        <f>IF(AZ117=1,G117,0)</f>
        <v>0</v>
      </c>
      <c r="BB117" s="141">
        <f>IF(AZ117=2,G117,0)</f>
        <v>0</v>
      </c>
      <c r="BC117" s="141">
        <f>IF(AZ117=3,G117,0)</f>
        <v>0</v>
      </c>
      <c r="BD117" s="141">
        <f>IF(AZ117=4,G117,0)</f>
        <v>0</v>
      </c>
      <c r="BE117" s="141">
        <f>IF(AZ117=5,G117,0)</f>
        <v>0</v>
      </c>
      <c r="CA117" s="167">
        <v>1</v>
      </c>
      <c r="CB117" s="167">
        <v>1</v>
      </c>
      <c r="CZ117" s="141">
        <v>0</v>
      </c>
    </row>
    <row r="118" spans="1:15" ht="12.75">
      <c r="A118" s="168"/>
      <c r="B118" s="170"/>
      <c r="C118" s="232" t="s">
        <v>203</v>
      </c>
      <c r="D118" s="233"/>
      <c r="E118" s="171">
        <v>120.5</v>
      </c>
      <c r="F118" s="200"/>
      <c r="G118" s="201"/>
      <c r="M118" s="169" t="s">
        <v>203</v>
      </c>
      <c r="O118" s="160"/>
    </row>
    <row r="119" spans="1:15" ht="12.75">
      <c r="A119" s="168"/>
      <c r="B119" s="170"/>
      <c r="C119" s="235" t="s">
        <v>162</v>
      </c>
      <c r="D119" s="233"/>
      <c r="E119" s="189">
        <v>0</v>
      </c>
      <c r="F119" s="200"/>
      <c r="G119" s="201"/>
      <c r="M119" s="169" t="s">
        <v>162</v>
      </c>
      <c r="O119" s="160"/>
    </row>
    <row r="120" spans="1:15" ht="12.75">
      <c r="A120" s="168"/>
      <c r="B120" s="170"/>
      <c r="C120" s="235" t="s">
        <v>163</v>
      </c>
      <c r="D120" s="233"/>
      <c r="E120" s="189">
        <v>0</v>
      </c>
      <c r="F120" s="200"/>
      <c r="G120" s="201"/>
      <c r="M120" s="169" t="s">
        <v>163</v>
      </c>
      <c r="O120" s="160"/>
    </row>
    <row r="121" spans="1:15" ht="12.75">
      <c r="A121" s="168"/>
      <c r="B121" s="170"/>
      <c r="C121" s="235" t="s">
        <v>187</v>
      </c>
      <c r="D121" s="233"/>
      <c r="E121" s="189">
        <v>1.72</v>
      </c>
      <c r="F121" s="200"/>
      <c r="G121" s="201"/>
      <c r="M121" s="169" t="s">
        <v>187</v>
      </c>
      <c r="O121" s="160"/>
    </row>
    <row r="122" spans="1:15" ht="12.75">
      <c r="A122" s="168"/>
      <c r="B122" s="170"/>
      <c r="C122" s="235" t="s">
        <v>188</v>
      </c>
      <c r="D122" s="233"/>
      <c r="E122" s="189">
        <v>1.72</v>
      </c>
      <c r="F122" s="200"/>
      <c r="G122" s="201"/>
      <c r="M122" s="169" t="s">
        <v>188</v>
      </c>
      <c r="O122" s="160"/>
    </row>
    <row r="123" spans="1:15" ht="12.75">
      <c r="A123" s="168"/>
      <c r="B123" s="170"/>
      <c r="C123" s="235" t="s">
        <v>168</v>
      </c>
      <c r="D123" s="233"/>
      <c r="E123" s="189">
        <v>0</v>
      </c>
      <c r="F123" s="200"/>
      <c r="G123" s="201"/>
      <c r="M123" s="169" t="s">
        <v>168</v>
      </c>
      <c r="O123" s="160"/>
    </row>
    <row r="124" spans="1:15" ht="12.75">
      <c r="A124" s="168"/>
      <c r="B124" s="170"/>
      <c r="C124" s="235" t="s">
        <v>169</v>
      </c>
      <c r="D124" s="233"/>
      <c r="E124" s="189">
        <v>0</v>
      </c>
      <c r="F124" s="200"/>
      <c r="G124" s="201"/>
      <c r="M124" s="169" t="s">
        <v>169</v>
      </c>
      <c r="O124" s="160"/>
    </row>
    <row r="125" spans="1:15" ht="12.75">
      <c r="A125" s="168"/>
      <c r="B125" s="170"/>
      <c r="C125" s="235" t="s">
        <v>189</v>
      </c>
      <c r="D125" s="233"/>
      <c r="E125" s="189">
        <v>17.29</v>
      </c>
      <c r="F125" s="200"/>
      <c r="G125" s="201"/>
      <c r="M125" s="169" t="s">
        <v>189</v>
      </c>
      <c r="O125" s="160"/>
    </row>
    <row r="126" spans="1:15" ht="12.75">
      <c r="A126" s="168"/>
      <c r="B126" s="170"/>
      <c r="C126" s="235" t="s">
        <v>172</v>
      </c>
      <c r="D126" s="233"/>
      <c r="E126" s="189">
        <v>0</v>
      </c>
      <c r="F126" s="200"/>
      <c r="G126" s="201"/>
      <c r="M126" s="169" t="s">
        <v>172</v>
      </c>
      <c r="O126" s="160"/>
    </row>
    <row r="127" spans="1:15" ht="12.75">
      <c r="A127" s="168"/>
      <c r="B127" s="170"/>
      <c r="C127" s="235" t="s">
        <v>190</v>
      </c>
      <c r="D127" s="233"/>
      <c r="E127" s="189">
        <v>6.17</v>
      </c>
      <c r="F127" s="200"/>
      <c r="G127" s="201"/>
      <c r="M127" s="169" t="s">
        <v>190</v>
      </c>
      <c r="O127" s="160"/>
    </row>
    <row r="128" spans="1:15" ht="12.75">
      <c r="A128" s="168"/>
      <c r="B128" s="170"/>
      <c r="C128" s="235" t="s">
        <v>191</v>
      </c>
      <c r="D128" s="233"/>
      <c r="E128" s="189">
        <v>0</v>
      </c>
      <c r="F128" s="200"/>
      <c r="G128" s="201"/>
      <c r="M128" s="169" t="s">
        <v>191</v>
      </c>
      <c r="O128" s="160"/>
    </row>
    <row r="129" spans="1:15" ht="12.75">
      <c r="A129" s="168"/>
      <c r="B129" s="170"/>
      <c r="C129" s="235" t="s">
        <v>197</v>
      </c>
      <c r="D129" s="233"/>
      <c r="E129" s="189">
        <v>0</v>
      </c>
      <c r="F129" s="200"/>
      <c r="G129" s="201"/>
      <c r="M129" s="169" t="s">
        <v>197</v>
      </c>
      <c r="O129" s="160"/>
    </row>
    <row r="130" spans="1:15" ht="12.75">
      <c r="A130" s="168"/>
      <c r="B130" s="170"/>
      <c r="C130" s="235" t="s">
        <v>206</v>
      </c>
      <c r="D130" s="233"/>
      <c r="E130" s="189">
        <v>0</v>
      </c>
      <c r="F130" s="200"/>
      <c r="G130" s="201"/>
      <c r="M130" s="169" t="s">
        <v>206</v>
      </c>
      <c r="O130" s="160"/>
    </row>
    <row r="131" spans="1:15" ht="12.75">
      <c r="A131" s="168"/>
      <c r="B131" s="170"/>
      <c r="C131" s="235" t="s">
        <v>207</v>
      </c>
      <c r="D131" s="233"/>
      <c r="E131" s="189">
        <v>93.57</v>
      </c>
      <c r="F131" s="200"/>
      <c r="G131" s="201"/>
      <c r="M131" s="169" t="s">
        <v>207</v>
      </c>
      <c r="O131" s="160"/>
    </row>
    <row r="132" spans="1:15" ht="12.75">
      <c r="A132" s="168"/>
      <c r="B132" s="170"/>
      <c r="C132" s="235" t="s">
        <v>193</v>
      </c>
      <c r="D132" s="233"/>
      <c r="E132" s="189">
        <v>0</v>
      </c>
      <c r="F132" s="200"/>
      <c r="G132" s="201"/>
      <c r="M132" s="169">
        <v>0</v>
      </c>
      <c r="O132" s="160"/>
    </row>
    <row r="133" spans="1:15" ht="12.75">
      <c r="A133" s="168"/>
      <c r="B133" s="170"/>
      <c r="C133" s="235" t="s">
        <v>175</v>
      </c>
      <c r="D133" s="233"/>
      <c r="E133" s="189">
        <v>120.47</v>
      </c>
      <c r="F133" s="200"/>
      <c r="G133" s="201"/>
      <c r="M133" s="169" t="s">
        <v>175</v>
      </c>
      <c r="O133" s="160"/>
    </row>
    <row r="134" spans="1:104" ht="22.5">
      <c r="A134" s="161">
        <v>26</v>
      </c>
      <c r="B134" s="162" t="s">
        <v>208</v>
      </c>
      <c r="C134" s="163" t="s">
        <v>209</v>
      </c>
      <c r="D134" s="164" t="s">
        <v>118</v>
      </c>
      <c r="E134" s="165">
        <v>2</v>
      </c>
      <c r="F134" s="165"/>
      <c r="G134" s="166">
        <f>E134*F134</f>
        <v>0</v>
      </c>
      <c r="O134" s="160">
        <v>2</v>
      </c>
      <c r="AA134" s="141">
        <v>1</v>
      </c>
      <c r="AB134" s="141">
        <v>1</v>
      </c>
      <c r="AC134" s="141">
        <v>1</v>
      </c>
      <c r="AZ134" s="141">
        <v>1</v>
      </c>
      <c r="BA134" s="141">
        <f>IF(AZ134=1,G134,0)</f>
        <v>0</v>
      </c>
      <c r="BB134" s="141">
        <f>IF(AZ134=2,G134,0)</f>
        <v>0</v>
      </c>
      <c r="BC134" s="141">
        <f>IF(AZ134=3,G134,0)</f>
        <v>0</v>
      </c>
      <c r="BD134" s="141">
        <f>IF(AZ134=4,G134,0)</f>
        <v>0</v>
      </c>
      <c r="BE134" s="141">
        <f>IF(AZ134=5,G134,0)</f>
        <v>0</v>
      </c>
      <c r="CA134" s="167">
        <v>1</v>
      </c>
      <c r="CB134" s="167">
        <v>1</v>
      </c>
      <c r="CZ134" s="141">
        <v>0</v>
      </c>
    </row>
    <row r="135" spans="1:104" ht="22.5">
      <c r="A135" s="161">
        <v>27</v>
      </c>
      <c r="B135" s="162" t="s">
        <v>210</v>
      </c>
      <c r="C135" s="163" t="s">
        <v>211</v>
      </c>
      <c r="D135" s="164" t="s">
        <v>90</v>
      </c>
      <c r="E135" s="165">
        <v>3.15</v>
      </c>
      <c r="F135" s="165"/>
      <c r="G135" s="166">
        <f>E135*F135</f>
        <v>0</v>
      </c>
      <c r="O135" s="160">
        <v>2</v>
      </c>
      <c r="AA135" s="141">
        <v>1</v>
      </c>
      <c r="AB135" s="141">
        <v>1</v>
      </c>
      <c r="AC135" s="141">
        <v>1</v>
      </c>
      <c r="AZ135" s="141">
        <v>1</v>
      </c>
      <c r="BA135" s="141">
        <f>IF(AZ135=1,G135,0)</f>
        <v>0</v>
      </c>
      <c r="BB135" s="141">
        <f>IF(AZ135=2,G135,0)</f>
        <v>0</v>
      </c>
      <c r="BC135" s="141">
        <f>IF(AZ135=3,G135,0)</f>
        <v>0</v>
      </c>
      <c r="BD135" s="141">
        <f>IF(AZ135=4,G135,0)</f>
        <v>0</v>
      </c>
      <c r="BE135" s="141">
        <f>IF(AZ135=5,G135,0)</f>
        <v>0</v>
      </c>
      <c r="CA135" s="167">
        <v>1</v>
      </c>
      <c r="CB135" s="167">
        <v>1</v>
      </c>
      <c r="CZ135" s="141">
        <v>0.00117</v>
      </c>
    </row>
    <row r="136" spans="1:15" ht="12.75">
      <c r="A136" s="168"/>
      <c r="B136" s="170"/>
      <c r="C136" s="232" t="s">
        <v>212</v>
      </c>
      <c r="D136" s="233"/>
      <c r="E136" s="171">
        <v>3.15</v>
      </c>
      <c r="F136" s="200"/>
      <c r="G136" s="201"/>
      <c r="M136" s="169" t="s">
        <v>212</v>
      </c>
      <c r="O136" s="160"/>
    </row>
    <row r="137" spans="1:104" ht="22.5">
      <c r="A137" s="161">
        <v>28</v>
      </c>
      <c r="B137" s="162" t="s">
        <v>213</v>
      </c>
      <c r="C137" s="163" t="s">
        <v>214</v>
      </c>
      <c r="D137" s="164" t="s">
        <v>97</v>
      </c>
      <c r="E137" s="165">
        <v>2.5</v>
      </c>
      <c r="F137" s="165"/>
      <c r="G137" s="166">
        <f>E137*F137</f>
        <v>0</v>
      </c>
      <c r="O137" s="160">
        <v>2</v>
      </c>
      <c r="AA137" s="141">
        <v>1</v>
      </c>
      <c r="AB137" s="141">
        <v>1</v>
      </c>
      <c r="AC137" s="141">
        <v>1</v>
      </c>
      <c r="AZ137" s="141">
        <v>1</v>
      </c>
      <c r="BA137" s="141">
        <f>IF(AZ137=1,G137,0)</f>
        <v>0</v>
      </c>
      <c r="BB137" s="141">
        <f>IF(AZ137=2,G137,0)</f>
        <v>0</v>
      </c>
      <c r="BC137" s="141">
        <f>IF(AZ137=3,G137,0)</f>
        <v>0</v>
      </c>
      <c r="BD137" s="141">
        <f>IF(AZ137=4,G137,0)</f>
        <v>0</v>
      </c>
      <c r="BE137" s="141">
        <f>IF(AZ137=5,G137,0)</f>
        <v>0</v>
      </c>
      <c r="CA137" s="167">
        <v>1</v>
      </c>
      <c r="CB137" s="167">
        <v>1</v>
      </c>
      <c r="CZ137" s="141">
        <v>0</v>
      </c>
    </row>
    <row r="138" spans="1:15" ht="12.75">
      <c r="A138" s="168"/>
      <c r="B138" s="170"/>
      <c r="C138" s="232" t="s">
        <v>215</v>
      </c>
      <c r="D138" s="233"/>
      <c r="E138" s="171">
        <v>2.5</v>
      </c>
      <c r="F138" s="200"/>
      <c r="G138" s="201"/>
      <c r="M138" s="169" t="s">
        <v>215</v>
      </c>
      <c r="O138" s="160"/>
    </row>
    <row r="139" spans="1:104" ht="22.5">
      <c r="A139" s="161">
        <v>29</v>
      </c>
      <c r="B139" s="162" t="s">
        <v>216</v>
      </c>
      <c r="C139" s="163" t="s">
        <v>217</v>
      </c>
      <c r="D139" s="164" t="s">
        <v>97</v>
      </c>
      <c r="E139" s="165">
        <v>0.25</v>
      </c>
      <c r="F139" s="165"/>
      <c r="G139" s="166">
        <f>E139*F139</f>
        <v>0</v>
      </c>
      <c r="O139" s="160">
        <v>2</v>
      </c>
      <c r="AA139" s="141">
        <v>1</v>
      </c>
      <c r="AB139" s="141">
        <v>1</v>
      </c>
      <c r="AC139" s="141">
        <v>1</v>
      </c>
      <c r="AZ139" s="141">
        <v>1</v>
      </c>
      <c r="BA139" s="141">
        <f>IF(AZ139=1,G139,0)</f>
        <v>0</v>
      </c>
      <c r="BB139" s="141">
        <f>IF(AZ139=2,G139,0)</f>
        <v>0</v>
      </c>
      <c r="BC139" s="141">
        <f>IF(AZ139=3,G139,0)</f>
        <v>0</v>
      </c>
      <c r="BD139" s="141">
        <f>IF(AZ139=4,G139,0)</f>
        <v>0</v>
      </c>
      <c r="BE139" s="141">
        <f>IF(AZ139=5,G139,0)</f>
        <v>0</v>
      </c>
      <c r="CA139" s="167">
        <v>1</v>
      </c>
      <c r="CB139" s="167">
        <v>1</v>
      </c>
      <c r="CZ139" s="141">
        <v>0</v>
      </c>
    </row>
    <row r="140" spans="1:15" ht="12.75">
      <c r="A140" s="168"/>
      <c r="B140" s="170"/>
      <c r="C140" s="232" t="s">
        <v>218</v>
      </c>
      <c r="D140" s="233"/>
      <c r="E140" s="171">
        <v>0.25</v>
      </c>
      <c r="F140" s="200"/>
      <c r="G140" s="201"/>
      <c r="M140" s="169" t="s">
        <v>218</v>
      </c>
      <c r="O140" s="160"/>
    </row>
    <row r="141" spans="1:104" ht="12.75">
      <c r="A141" s="161">
        <v>30</v>
      </c>
      <c r="B141" s="162" t="s">
        <v>219</v>
      </c>
      <c r="C141" s="163" t="s">
        <v>220</v>
      </c>
      <c r="D141" s="164" t="s">
        <v>97</v>
      </c>
      <c r="E141" s="165">
        <v>2.5</v>
      </c>
      <c r="F141" s="165"/>
      <c r="G141" s="166">
        <f>E141*F141</f>
        <v>0</v>
      </c>
      <c r="O141" s="160">
        <v>2</v>
      </c>
      <c r="AA141" s="141">
        <v>1</v>
      </c>
      <c r="AB141" s="141">
        <v>1</v>
      </c>
      <c r="AC141" s="141">
        <v>1</v>
      </c>
      <c r="AZ141" s="141">
        <v>1</v>
      </c>
      <c r="BA141" s="141">
        <f>IF(AZ141=1,G141,0)</f>
        <v>0</v>
      </c>
      <c r="BB141" s="141">
        <f>IF(AZ141=2,G141,0)</f>
        <v>0</v>
      </c>
      <c r="BC141" s="141">
        <f>IF(AZ141=3,G141,0)</f>
        <v>0</v>
      </c>
      <c r="BD141" s="141">
        <f>IF(AZ141=4,G141,0)</f>
        <v>0</v>
      </c>
      <c r="BE141" s="141">
        <f>IF(AZ141=5,G141,0)</f>
        <v>0</v>
      </c>
      <c r="CA141" s="167">
        <v>1</v>
      </c>
      <c r="CB141" s="167">
        <v>1</v>
      </c>
      <c r="CZ141" s="141">
        <v>0.00225</v>
      </c>
    </row>
    <row r="142" spans="1:15" ht="12.75">
      <c r="A142" s="168"/>
      <c r="B142" s="170"/>
      <c r="C142" s="232" t="s">
        <v>221</v>
      </c>
      <c r="D142" s="233"/>
      <c r="E142" s="171">
        <v>2.5</v>
      </c>
      <c r="F142" s="200"/>
      <c r="G142" s="201"/>
      <c r="M142" s="169" t="s">
        <v>221</v>
      </c>
      <c r="O142" s="160"/>
    </row>
    <row r="143" spans="1:104" ht="12.75">
      <c r="A143" s="161">
        <v>31</v>
      </c>
      <c r="B143" s="162" t="s">
        <v>222</v>
      </c>
      <c r="C143" s="163" t="s">
        <v>223</v>
      </c>
      <c r="D143" s="164" t="s">
        <v>97</v>
      </c>
      <c r="E143" s="165">
        <v>0.25</v>
      </c>
      <c r="F143" s="165"/>
      <c r="G143" s="166">
        <f>E143*F143</f>
        <v>0</v>
      </c>
      <c r="O143" s="160">
        <v>2</v>
      </c>
      <c r="AA143" s="141">
        <v>1</v>
      </c>
      <c r="AB143" s="141">
        <v>1</v>
      </c>
      <c r="AC143" s="141">
        <v>1</v>
      </c>
      <c r="AZ143" s="141">
        <v>1</v>
      </c>
      <c r="BA143" s="141">
        <f>IF(AZ143=1,G143,0)</f>
        <v>0</v>
      </c>
      <c r="BB143" s="141">
        <f>IF(AZ143=2,G143,0)</f>
        <v>0</v>
      </c>
      <c r="BC143" s="141">
        <f>IF(AZ143=3,G143,0)</f>
        <v>0</v>
      </c>
      <c r="BD143" s="141">
        <f>IF(AZ143=4,G143,0)</f>
        <v>0</v>
      </c>
      <c r="BE143" s="141">
        <f>IF(AZ143=5,G143,0)</f>
        <v>0</v>
      </c>
      <c r="CA143" s="167">
        <v>1</v>
      </c>
      <c r="CB143" s="167">
        <v>1</v>
      </c>
      <c r="CZ143" s="141">
        <v>0.00225</v>
      </c>
    </row>
    <row r="144" spans="1:15" ht="12.75">
      <c r="A144" s="168"/>
      <c r="B144" s="170"/>
      <c r="C144" s="232" t="s">
        <v>224</v>
      </c>
      <c r="D144" s="233"/>
      <c r="E144" s="171">
        <v>0.25</v>
      </c>
      <c r="F144" s="200"/>
      <c r="G144" s="201"/>
      <c r="M144" s="169" t="s">
        <v>224</v>
      </c>
      <c r="O144" s="160"/>
    </row>
    <row r="145" spans="1:104" ht="22.5">
      <c r="A145" s="161">
        <v>32</v>
      </c>
      <c r="B145" s="162" t="s">
        <v>225</v>
      </c>
      <c r="C145" s="163" t="s">
        <v>226</v>
      </c>
      <c r="D145" s="164" t="s">
        <v>90</v>
      </c>
      <c r="E145" s="165">
        <v>1.8</v>
      </c>
      <c r="F145" s="165"/>
      <c r="G145" s="166">
        <f>E145*F145</f>
        <v>0</v>
      </c>
      <c r="O145" s="160">
        <v>2</v>
      </c>
      <c r="AA145" s="141">
        <v>1</v>
      </c>
      <c r="AB145" s="141">
        <v>1</v>
      </c>
      <c r="AC145" s="141">
        <v>1</v>
      </c>
      <c r="AZ145" s="141">
        <v>1</v>
      </c>
      <c r="BA145" s="141">
        <f>IF(AZ145=1,G145,0)</f>
        <v>0</v>
      </c>
      <c r="BB145" s="141">
        <f>IF(AZ145=2,G145,0)</f>
        <v>0</v>
      </c>
      <c r="BC145" s="141">
        <f>IF(AZ145=3,G145,0)</f>
        <v>0</v>
      </c>
      <c r="BD145" s="141">
        <f>IF(AZ145=4,G145,0)</f>
        <v>0</v>
      </c>
      <c r="BE145" s="141">
        <f>IF(AZ145=5,G145,0)</f>
        <v>0</v>
      </c>
      <c r="CA145" s="167">
        <v>1</v>
      </c>
      <c r="CB145" s="167">
        <v>1</v>
      </c>
      <c r="CZ145" s="141">
        <v>0.00054</v>
      </c>
    </row>
    <row r="146" spans="1:15" ht="12.75">
      <c r="A146" s="168"/>
      <c r="B146" s="170"/>
      <c r="C146" s="232" t="s">
        <v>227</v>
      </c>
      <c r="D146" s="233"/>
      <c r="E146" s="171">
        <v>1.8</v>
      </c>
      <c r="F146" s="200"/>
      <c r="G146" s="201"/>
      <c r="M146" s="169" t="s">
        <v>227</v>
      </c>
      <c r="O146" s="160"/>
    </row>
    <row r="147" spans="1:104" ht="22.5">
      <c r="A147" s="161">
        <v>33</v>
      </c>
      <c r="B147" s="162" t="s">
        <v>228</v>
      </c>
      <c r="C147" s="163" t="s">
        <v>229</v>
      </c>
      <c r="D147" s="164" t="s">
        <v>97</v>
      </c>
      <c r="E147" s="165">
        <v>66</v>
      </c>
      <c r="F147" s="165"/>
      <c r="G147" s="166">
        <f>E147*F147</f>
        <v>0</v>
      </c>
      <c r="O147" s="160">
        <v>2</v>
      </c>
      <c r="AA147" s="141">
        <v>1</v>
      </c>
      <c r="AB147" s="141">
        <v>1</v>
      </c>
      <c r="AC147" s="141">
        <v>1</v>
      </c>
      <c r="AZ147" s="141">
        <v>1</v>
      </c>
      <c r="BA147" s="141">
        <f>IF(AZ147=1,G147,0)</f>
        <v>0</v>
      </c>
      <c r="BB147" s="141">
        <f>IF(AZ147=2,G147,0)</f>
        <v>0</v>
      </c>
      <c r="BC147" s="141">
        <f>IF(AZ147=3,G147,0)</f>
        <v>0</v>
      </c>
      <c r="BD147" s="141">
        <f>IF(AZ147=4,G147,0)</f>
        <v>0</v>
      </c>
      <c r="BE147" s="141">
        <f>IF(AZ147=5,G147,0)</f>
        <v>0</v>
      </c>
      <c r="CA147" s="167">
        <v>1</v>
      </c>
      <c r="CB147" s="167">
        <v>1</v>
      </c>
      <c r="CZ147" s="141">
        <v>0.00049</v>
      </c>
    </row>
    <row r="148" spans="1:15" ht="12.75">
      <c r="A148" s="168"/>
      <c r="B148" s="170"/>
      <c r="C148" s="232" t="s">
        <v>230</v>
      </c>
      <c r="D148" s="233"/>
      <c r="E148" s="171">
        <v>66</v>
      </c>
      <c r="F148" s="200"/>
      <c r="G148" s="201"/>
      <c r="M148" s="169" t="s">
        <v>230</v>
      </c>
      <c r="O148" s="160"/>
    </row>
    <row r="149" spans="1:104" ht="22.5">
      <c r="A149" s="161">
        <v>34</v>
      </c>
      <c r="B149" s="162" t="s">
        <v>231</v>
      </c>
      <c r="C149" s="163" t="s">
        <v>232</v>
      </c>
      <c r="D149" s="164" t="s">
        <v>97</v>
      </c>
      <c r="E149" s="165">
        <v>18</v>
      </c>
      <c r="F149" s="165"/>
      <c r="G149" s="166">
        <f>E149*F149</f>
        <v>0</v>
      </c>
      <c r="O149" s="160">
        <v>2</v>
      </c>
      <c r="AA149" s="141">
        <v>1</v>
      </c>
      <c r="AB149" s="141">
        <v>1</v>
      </c>
      <c r="AC149" s="141">
        <v>1</v>
      </c>
      <c r="AZ149" s="141">
        <v>1</v>
      </c>
      <c r="BA149" s="141">
        <f>IF(AZ149=1,G149,0)</f>
        <v>0</v>
      </c>
      <c r="BB149" s="141">
        <f>IF(AZ149=2,G149,0)</f>
        <v>0</v>
      </c>
      <c r="BC149" s="141">
        <f>IF(AZ149=3,G149,0)</f>
        <v>0</v>
      </c>
      <c r="BD149" s="141">
        <f>IF(AZ149=4,G149,0)</f>
        <v>0</v>
      </c>
      <c r="BE149" s="141">
        <f>IF(AZ149=5,G149,0)</f>
        <v>0</v>
      </c>
      <c r="CA149" s="167">
        <v>1</v>
      </c>
      <c r="CB149" s="167">
        <v>1</v>
      </c>
      <c r="CZ149" s="141">
        <v>0.00049</v>
      </c>
    </row>
    <row r="150" spans="1:15" ht="12.75">
      <c r="A150" s="168"/>
      <c r="B150" s="170"/>
      <c r="C150" s="232" t="s">
        <v>233</v>
      </c>
      <c r="D150" s="233"/>
      <c r="E150" s="171">
        <v>18</v>
      </c>
      <c r="F150" s="200"/>
      <c r="G150" s="201"/>
      <c r="M150" s="169" t="s">
        <v>233</v>
      </c>
      <c r="O150" s="160"/>
    </row>
    <row r="151" spans="1:104" ht="22.5">
      <c r="A151" s="161">
        <v>35</v>
      </c>
      <c r="B151" s="162" t="s">
        <v>234</v>
      </c>
      <c r="C151" s="163" t="s">
        <v>235</v>
      </c>
      <c r="D151" s="164" t="s">
        <v>97</v>
      </c>
      <c r="E151" s="165">
        <v>1.1</v>
      </c>
      <c r="F151" s="165"/>
      <c r="G151" s="166">
        <f>E151*F151</f>
        <v>0</v>
      </c>
      <c r="O151" s="160">
        <v>2</v>
      </c>
      <c r="AA151" s="141">
        <v>1</v>
      </c>
      <c r="AB151" s="141">
        <v>1</v>
      </c>
      <c r="AC151" s="141">
        <v>1</v>
      </c>
      <c r="AZ151" s="141">
        <v>1</v>
      </c>
      <c r="BA151" s="141">
        <f>IF(AZ151=1,G151,0)</f>
        <v>0</v>
      </c>
      <c r="BB151" s="141">
        <f>IF(AZ151=2,G151,0)</f>
        <v>0</v>
      </c>
      <c r="BC151" s="141">
        <f>IF(AZ151=3,G151,0)</f>
        <v>0</v>
      </c>
      <c r="BD151" s="141">
        <f>IF(AZ151=4,G151,0)</f>
        <v>0</v>
      </c>
      <c r="BE151" s="141">
        <f>IF(AZ151=5,G151,0)</f>
        <v>0</v>
      </c>
      <c r="CA151" s="167">
        <v>1</v>
      </c>
      <c r="CB151" s="167">
        <v>1</v>
      </c>
      <c r="CZ151" s="141">
        <v>0</v>
      </c>
    </row>
    <row r="152" spans="1:15" ht="12.75">
      <c r="A152" s="168"/>
      <c r="B152" s="170"/>
      <c r="C152" s="232" t="s">
        <v>236</v>
      </c>
      <c r="D152" s="233"/>
      <c r="E152" s="171">
        <v>1.1</v>
      </c>
      <c r="F152" s="200"/>
      <c r="G152" s="201"/>
      <c r="M152" s="169" t="s">
        <v>236</v>
      </c>
      <c r="O152" s="160"/>
    </row>
    <row r="153" spans="1:104" ht="22.5">
      <c r="A153" s="161">
        <v>36</v>
      </c>
      <c r="B153" s="162" t="s">
        <v>237</v>
      </c>
      <c r="C153" s="163" t="s">
        <v>238</v>
      </c>
      <c r="D153" s="164" t="s">
        <v>97</v>
      </c>
      <c r="E153" s="165">
        <v>30.2</v>
      </c>
      <c r="F153" s="165"/>
      <c r="G153" s="166">
        <f>E153*F153</f>
        <v>0</v>
      </c>
      <c r="O153" s="160">
        <v>2</v>
      </c>
      <c r="AA153" s="141">
        <v>1</v>
      </c>
      <c r="AB153" s="141">
        <v>1</v>
      </c>
      <c r="AC153" s="141">
        <v>1</v>
      </c>
      <c r="AZ153" s="141">
        <v>1</v>
      </c>
      <c r="BA153" s="141">
        <f>IF(AZ153=1,G153,0)</f>
        <v>0</v>
      </c>
      <c r="BB153" s="141">
        <f>IF(AZ153=2,G153,0)</f>
        <v>0</v>
      </c>
      <c r="BC153" s="141">
        <f>IF(AZ153=3,G153,0)</f>
        <v>0</v>
      </c>
      <c r="BD153" s="141">
        <f>IF(AZ153=4,G153,0)</f>
        <v>0</v>
      </c>
      <c r="BE153" s="141">
        <f>IF(AZ153=5,G153,0)</f>
        <v>0</v>
      </c>
      <c r="CA153" s="167">
        <v>1</v>
      </c>
      <c r="CB153" s="167">
        <v>1</v>
      </c>
      <c r="CZ153" s="141">
        <v>0</v>
      </c>
    </row>
    <row r="154" spans="1:15" ht="12.75">
      <c r="A154" s="168"/>
      <c r="B154" s="170"/>
      <c r="C154" s="232" t="s">
        <v>239</v>
      </c>
      <c r="D154" s="233"/>
      <c r="E154" s="171">
        <v>0</v>
      </c>
      <c r="F154" s="200"/>
      <c r="G154" s="201"/>
      <c r="M154" s="169" t="s">
        <v>239</v>
      </c>
      <c r="O154" s="160"/>
    </row>
    <row r="155" spans="1:15" ht="12.75">
      <c r="A155" s="168"/>
      <c r="B155" s="170"/>
      <c r="C155" s="232" t="s">
        <v>240</v>
      </c>
      <c r="D155" s="233"/>
      <c r="E155" s="171">
        <v>0</v>
      </c>
      <c r="F155" s="200"/>
      <c r="G155" s="201"/>
      <c r="M155" s="169" t="s">
        <v>240</v>
      </c>
      <c r="O155" s="160"/>
    </row>
    <row r="156" spans="1:15" ht="12.75">
      <c r="A156" s="168"/>
      <c r="B156" s="170"/>
      <c r="C156" s="232" t="s">
        <v>241</v>
      </c>
      <c r="D156" s="233"/>
      <c r="E156" s="171">
        <v>6.1</v>
      </c>
      <c r="F156" s="200"/>
      <c r="G156" s="201"/>
      <c r="M156" s="169" t="s">
        <v>241</v>
      </c>
      <c r="O156" s="160"/>
    </row>
    <row r="157" spans="1:15" ht="12.75">
      <c r="A157" s="168"/>
      <c r="B157" s="170"/>
      <c r="C157" s="232" t="s">
        <v>242</v>
      </c>
      <c r="D157" s="233"/>
      <c r="E157" s="171">
        <v>14.1</v>
      </c>
      <c r="F157" s="200"/>
      <c r="G157" s="201"/>
      <c r="M157" s="169" t="s">
        <v>242</v>
      </c>
      <c r="O157" s="160"/>
    </row>
    <row r="158" spans="1:15" ht="12.75">
      <c r="A158" s="168"/>
      <c r="B158" s="170"/>
      <c r="C158" s="232" t="s">
        <v>243</v>
      </c>
      <c r="D158" s="233"/>
      <c r="E158" s="171">
        <v>6.4</v>
      </c>
      <c r="F158" s="200"/>
      <c r="G158" s="201"/>
      <c r="M158" s="169" t="s">
        <v>243</v>
      </c>
      <c r="O158" s="160"/>
    </row>
    <row r="159" spans="1:15" ht="12.75">
      <c r="A159" s="168"/>
      <c r="B159" s="170"/>
      <c r="C159" s="232" t="s">
        <v>191</v>
      </c>
      <c r="D159" s="233"/>
      <c r="E159" s="171">
        <v>0</v>
      </c>
      <c r="F159" s="200"/>
      <c r="G159" s="201"/>
      <c r="M159" s="169" t="s">
        <v>191</v>
      </c>
      <c r="O159" s="160"/>
    </row>
    <row r="160" spans="1:15" ht="12.75">
      <c r="A160" s="168"/>
      <c r="B160" s="170"/>
      <c r="C160" s="232" t="s">
        <v>244</v>
      </c>
      <c r="D160" s="233"/>
      <c r="E160" s="171">
        <v>3.6</v>
      </c>
      <c r="F160" s="200"/>
      <c r="G160" s="201"/>
      <c r="M160" s="169" t="s">
        <v>244</v>
      </c>
      <c r="O160" s="160"/>
    </row>
    <row r="161" spans="1:104" ht="22.5">
      <c r="A161" s="161">
        <v>37</v>
      </c>
      <c r="B161" s="162" t="s">
        <v>245</v>
      </c>
      <c r="C161" s="163" t="s">
        <v>246</v>
      </c>
      <c r="D161" s="164" t="s">
        <v>90</v>
      </c>
      <c r="E161" s="165">
        <v>220</v>
      </c>
      <c r="F161" s="165"/>
      <c r="G161" s="166">
        <f>E161*F161</f>
        <v>0</v>
      </c>
      <c r="O161" s="160">
        <v>2</v>
      </c>
      <c r="AA161" s="141">
        <v>1</v>
      </c>
      <c r="AB161" s="141">
        <v>1</v>
      </c>
      <c r="AC161" s="141">
        <v>1</v>
      </c>
      <c r="AZ161" s="141">
        <v>1</v>
      </c>
      <c r="BA161" s="141">
        <f>IF(AZ161=1,G161,0)</f>
        <v>0</v>
      </c>
      <c r="BB161" s="141">
        <f>IF(AZ161=2,G161,0)</f>
        <v>0</v>
      </c>
      <c r="BC161" s="141">
        <f>IF(AZ161=3,G161,0)</f>
        <v>0</v>
      </c>
      <c r="BD161" s="141">
        <f>IF(AZ161=4,G161,0)</f>
        <v>0</v>
      </c>
      <c r="BE161" s="141">
        <f>IF(AZ161=5,G161,0)</f>
        <v>0</v>
      </c>
      <c r="CA161" s="167">
        <v>1</v>
      </c>
      <c r="CB161" s="167">
        <v>1</v>
      </c>
      <c r="CZ161" s="141">
        <v>0</v>
      </c>
    </row>
    <row r="162" spans="1:15" ht="12.75">
      <c r="A162" s="168"/>
      <c r="B162" s="170"/>
      <c r="C162" s="232" t="s">
        <v>247</v>
      </c>
      <c r="D162" s="233"/>
      <c r="E162" s="171">
        <v>220</v>
      </c>
      <c r="F162" s="200"/>
      <c r="G162" s="201"/>
      <c r="M162" s="169" t="s">
        <v>247</v>
      </c>
      <c r="O162" s="160"/>
    </row>
    <row r="163" spans="1:15" ht="12.75">
      <c r="A163" s="168"/>
      <c r="B163" s="170"/>
      <c r="C163" s="235" t="s">
        <v>162</v>
      </c>
      <c r="D163" s="233"/>
      <c r="E163" s="189">
        <v>0</v>
      </c>
      <c r="F163" s="200"/>
      <c r="G163" s="201"/>
      <c r="M163" s="169" t="s">
        <v>162</v>
      </c>
      <c r="O163" s="160"/>
    </row>
    <row r="164" spans="1:15" ht="12.75">
      <c r="A164" s="168"/>
      <c r="B164" s="170"/>
      <c r="C164" s="235" t="s">
        <v>163</v>
      </c>
      <c r="D164" s="233"/>
      <c r="E164" s="189">
        <v>0</v>
      </c>
      <c r="F164" s="200"/>
      <c r="G164" s="201"/>
      <c r="M164" s="169" t="s">
        <v>163</v>
      </c>
      <c r="O164" s="160"/>
    </row>
    <row r="165" spans="1:15" ht="12.75">
      <c r="A165" s="168"/>
      <c r="B165" s="170"/>
      <c r="C165" s="235" t="s">
        <v>164</v>
      </c>
      <c r="D165" s="233"/>
      <c r="E165" s="189">
        <v>0</v>
      </c>
      <c r="F165" s="200"/>
      <c r="G165" s="201"/>
      <c r="M165" s="169" t="s">
        <v>164</v>
      </c>
      <c r="O165" s="160"/>
    </row>
    <row r="166" spans="1:15" ht="12.75">
      <c r="A166" s="168"/>
      <c r="B166" s="170"/>
      <c r="C166" s="235" t="s">
        <v>248</v>
      </c>
      <c r="D166" s="233"/>
      <c r="E166" s="189">
        <v>1.68</v>
      </c>
      <c r="F166" s="200"/>
      <c r="G166" s="201"/>
      <c r="M166" s="169" t="s">
        <v>248</v>
      </c>
      <c r="O166" s="160"/>
    </row>
    <row r="167" spans="1:15" ht="12.75">
      <c r="A167" s="168"/>
      <c r="B167" s="170"/>
      <c r="C167" s="235" t="s">
        <v>249</v>
      </c>
      <c r="D167" s="233"/>
      <c r="E167" s="189">
        <v>7.38</v>
      </c>
      <c r="F167" s="200"/>
      <c r="G167" s="201"/>
      <c r="M167" s="169" t="s">
        <v>249</v>
      </c>
      <c r="O167" s="160"/>
    </row>
    <row r="168" spans="1:15" ht="12.75">
      <c r="A168" s="168"/>
      <c r="B168" s="170"/>
      <c r="C168" s="235" t="s">
        <v>250</v>
      </c>
      <c r="D168" s="233"/>
      <c r="E168" s="189">
        <v>5.04</v>
      </c>
      <c r="F168" s="200"/>
      <c r="G168" s="201"/>
      <c r="M168" s="169" t="s">
        <v>250</v>
      </c>
      <c r="O168" s="160"/>
    </row>
    <row r="169" spans="1:15" ht="12.75">
      <c r="A169" s="168"/>
      <c r="B169" s="170"/>
      <c r="C169" s="235" t="s">
        <v>251</v>
      </c>
      <c r="D169" s="233"/>
      <c r="E169" s="189">
        <v>6.02</v>
      </c>
      <c r="F169" s="200"/>
      <c r="G169" s="201"/>
      <c r="M169" s="169" t="s">
        <v>251</v>
      </c>
      <c r="O169" s="160"/>
    </row>
    <row r="170" spans="1:15" ht="12.75">
      <c r="A170" s="168"/>
      <c r="B170" s="170"/>
      <c r="C170" s="235" t="s">
        <v>166</v>
      </c>
      <c r="D170" s="233"/>
      <c r="E170" s="189">
        <v>0</v>
      </c>
      <c r="F170" s="200"/>
      <c r="G170" s="201"/>
      <c r="M170" s="169" t="s">
        <v>166</v>
      </c>
      <c r="O170" s="160"/>
    </row>
    <row r="171" spans="1:15" ht="12.75">
      <c r="A171" s="168"/>
      <c r="B171" s="170"/>
      <c r="C171" s="235" t="s">
        <v>252</v>
      </c>
      <c r="D171" s="233"/>
      <c r="E171" s="189">
        <v>1.68</v>
      </c>
      <c r="F171" s="200"/>
      <c r="G171" s="201"/>
      <c r="M171" s="169" t="s">
        <v>252</v>
      </c>
      <c r="O171" s="160"/>
    </row>
    <row r="172" spans="1:15" ht="12.75">
      <c r="A172" s="168"/>
      <c r="B172" s="170"/>
      <c r="C172" s="235" t="s">
        <v>253</v>
      </c>
      <c r="D172" s="233"/>
      <c r="E172" s="189">
        <v>7.38</v>
      </c>
      <c r="F172" s="200"/>
      <c r="G172" s="201"/>
      <c r="M172" s="169" t="s">
        <v>253</v>
      </c>
      <c r="O172" s="160"/>
    </row>
    <row r="173" spans="1:15" ht="12.75">
      <c r="A173" s="168"/>
      <c r="B173" s="170"/>
      <c r="C173" s="235" t="s">
        <v>254</v>
      </c>
      <c r="D173" s="233"/>
      <c r="E173" s="189">
        <v>5.04</v>
      </c>
      <c r="F173" s="200"/>
      <c r="G173" s="201"/>
      <c r="M173" s="169" t="s">
        <v>254</v>
      </c>
      <c r="O173" s="160"/>
    </row>
    <row r="174" spans="1:15" ht="12.75">
      <c r="A174" s="168"/>
      <c r="B174" s="170"/>
      <c r="C174" s="235" t="s">
        <v>255</v>
      </c>
      <c r="D174" s="233"/>
      <c r="E174" s="189">
        <v>6.02</v>
      </c>
      <c r="F174" s="200"/>
      <c r="G174" s="201"/>
      <c r="M174" s="169" t="s">
        <v>255</v>
      </c>
      <c r="O174" s="160"/>
    </row>
    <row r="175" spans="1:15" ht="12.75">
      <c r="A175" s="168"/>
      <c r="B175" s="170"/>
      <c r="C175" s="235" t="s">
        <v>168</v>
      </c>
      <c r="D175" s="233"/>
      <c r="E175" s="189">
        <v>0</v>
      </c>
      <c r="F175" s="200"/>
      <c r="G175" s="201"/>
      <c r="M175" s="169" t="s">
        <v>168</v>
      </c>
      <c r="O175" s="160"/>
    </row>
    <row r="176" spans="1:15" ht="12.75">
      <c r="A176" s="168"/>
      <c r="B176" s="170"/>
      <c r="C176" s="235" t="s">
        <v>169</v>
      </c>
      <c r="D176" s="233"/>
      <c r="E176" s="189">
        <v>0</v>
      </c>
      <c r="F176" s="200"/>
      <c r="G176" s="201"/>
      <c r="M176" s="169" t="s">
        <v>169</v>
      </c>
      <c r="O176" s="160"/>
    </row>
    <row r="177" spans="1:15" ht="12.75">
      <c r="A177" s="168"/>
      <c r="B177" s="170"/>
      <c r="C177" s="235" t="s">
        <v>256</v>
      </c>
      <c r="D177" s="233"/>
      <c r="E177" s="189">
        <v>10.2</v>
      </c>
      <c r="F177" s="200"/>
      <c r="G177" s="201"/>
      <c r="M177" s="169" t="s">
        <v>256</v>
      </c>
      <c r="O177" s="160"/>
    </row>
    <row r="178" spans="1:15" ht="12.75">
      <c r="A178" s="168"/>
      <c r="B178" s="170"/>
      <c r="C178" s="235" t="s">
        <v>257</v>
      </c>
      <c r="D178" s="233"/>
      <c r="E178" s="189">
        <v>6.45</v>
      </c>
      <c r="F178" s="200"/>
      <c r="G178" s="201"/>
      <c r="M178" s="169" t="s">
        <v>257</v>
      </c>
      <c r="O178" s="160"/>
    </row>
    <row r="179" spans="1:15" ht="12.75">
      <c r="A179" s="168"/>
      <c r="B179" s="170"/>
      <c r="C179" s="235" t="s">
        <v>258</v>
      </c>
      <c r="D179" s="233"/>
      <c r="E179" s="189">
        <v>7.2</v>
      </c>
      <c r="F179" s="200"/>
      <c r="G179" s="201"/>
      <c r="M179" s="169" t="s">
        <v>258</v>
      </c>
      <c r="O179" s="160"/>
    </row>
    <row r="180" spans="1:15" ht="12.75">
      <c r="A180" s="168"/>
      <c r="B180" s="170"/>
      <c r="C180" s="235" t="s">
        <v>259</v>
      </c>
      <c r="D180" s="233"/>
      <c r="E180" s="189">
        <v>4.9</v>
      </c>
      <c r="F180" s="200"/>
      <c r="G180" s="201"/>
      <c r="M180" s="169" t="s">
        <v>259</v>
      </c>
      <c r="O180" s="160"/>
    </row>
    <row r="181" spans="1:15" ht="12.75">
      <c r="A181" s="168"/>
      <c r="B181" s="170"/>
      <c r="C181" s="235" t="s">
        <v>260</v>
      </c>
      <c r="D181" s="233"/>
      <c r="E181" s="189">
        <v>5.6</v>
      </c>
      <c r="F181" s="200"/>
      <c r="G181" s="201"/>
      <c r="M181" s="169" t="s">
        <v>260</v>
      </c>
      <c r="O181" s="160"/>
    </row>
    <row r="182" spans="1:15" ht="12.75">
      <c r="A182" s="168"/>
      <c r="B182" s="170"/>
      <c r="C182" s="235" t="s">
        <v>172</v>
      </c>
      <c r="D182" s="233"/>
      <c r="E182" s="189">
        <v>0</v>
      </c>
      <c r="F182" s="200"/>
      <c r="G182" s="201"/>
      <c r="M182" s="169" t="s">
        <v>172</v>
      </c>
      <c r="O182" s="160"/>
    </row>
    <row r="183" spans="1:15" ht="12.75">
      <c r="A183" s="168"/>
      <c r="B183" s="170"/>
      <c r="C183" s="235" t="s">
        <v>261</v>
      </c>
      <c r="D183" s="233"/>
      <c r="E183" s="189">
        <v>10.2</v>
      </c>
      <c r="F183" s="200"/>
      <c r="G183" s="201"/>
      <c r="M183" s="169" t="s">
        <v>261</v>
      </c>
      <c r="O183" s="160"/>
    </row>
    <row r="184" spans="1:15" ht="12.75">
      <c r="A184" s="168"/>
      <c r="B184" s="170"/>
      <c r="C184" s="235" t="s">
        <v>262</v>
      </c>
      <c r="D184" s="233"/>
      <c r="E184" s="189">
        <v>6.45</v>
      </c>
      <c r="F184" s="200"/>
      <c r="G184" s="201"/>
      <c r="M184" s="169" t="s">
        <v>262</v>
      </c>
      <c r="O184" s="160"/>
    </row>
    <row r="185" spans="1:15" ht="12.75">
      <c r="A185" s="168"/>
      <c r="B185" s="170"/>
      <c r="C185" s="235" t="s">
        <v>263</v>
      </c>
      <c r="D185" s="233"/>
      <c r="E185" s="189">
        <v>7.2</v>
      </c>
      <c r="F185" s="200"/>
      <c r="G185" s="201"/>
      <c r="M185" s="169" t="s">
        <v>263</v>
      </c>
      <c r="O185" s="160"/>
    </row>
    <row r="186" spans="1:15" ht="12.75">
      <c r="A186" s="168"/>
      <c r="B186" s="170"/>
      <c r="C186" s="235" t="s">
        <v>264</v>
      </c>
      <c r="D186" s="233"/>
      <c r="E186" s="189">
        <v>4.9</v>
      </c>
      <c r="F186" s="200"/>
      <c r="G186" s="201"/>
      <c r="M186" s="169" t="s">
        <v>264</v>
      </c>
      <c r="O186" s="160"/>
    </row>
    <row r="187" spans="1:15" ht="12.75">
      <c r="A187" s="168"/>
      <c r="B187" s="170"/>
      <c r="C187" s="235" t="s">
        <v>265</v>
      </c>
      <c r="D187" s="233"/>
      <c r="E187" s="189">
        <v>5.6</v>
      </c>
      <c r="F187" s="200"/>
      <c r="G187" s="201"/>
      <c r="M187" s="169" t="s">
        <v>265</v>
      </c>
      <c r="O187" s="160"/>
    </row>
    <row r="188" spans="1:15" ht="12.75">
      <c r="A188" s="168"/>
      <c r="B188" s="170"/>
      <c r="C188" s="235" t="s">
        <v>191</v>
      </c>
      <c r="D188" s="233"/>
      <c r="E188" s="189">
        <v>0</v>
      </c>
      <c r="F188" s="200"/>
      <c r="G188" s="201"/>
      <c r="M188" s="169" t="s">
        <v>191</v>
      </c>
      <c r="O188" s="160"/>
    </row>
    <row r="189" spans="1:15" ht="12.75">
      <c r="A189" s="168"/>
      <c r="B189" s="170"/>
      <c r="C189" s="235" t="s">
        <v>197</v>
      </c>
      <c r="D189" s="233"/>
      <c r="E189" s="189">
        <v>0</v>
      </c>
      <c r="F189" s="200"/>
      <c r="G189" s="201"/>
      <c r="M189" s="169" t="s">
        <v>197</v>
      </c>
      <c r="O189" s="160"/>
    </row>
    <row r="190" spans="1:15" ht="12.75">
      <c r="A190" s="168"/>
      <c r="B190" s="170"/>
      <c r="C190" s="235" t="s">
        <v>266</v>
      </c>
      <c r="D190" s="233"/>
      <c r="E190" s="189">
        <v>95.76</v>
      </c>
      <c r="F190" s="200"/>
      <c r="G190" s="201"/>
      <c r="M190" s="169" t="s">
        <v>266</v>
      </c>
      <c r="O190" s="160"/>
    </row>
    <row r="191" spans="1:15" ht="12.75">
      <c r="A191" s="168"/>
      <c r="B191" s="170"/>
      <c r="C191" s="235" t="s">
        <v>267</v>
      </c>
      <c r="D191" s="233"/>
      <c r="E191" s="189">
        <v>0</v>
      </c>
      <c r="F191" s="200"/>
      <c r="G191" s="201"/>
      <c r="M191" s="169" t="s">
        <v>267</v>
      </c>
      <c r="O191" s="160"/>
    </row>
    <row r="192" spans="1:15" ht="12.75">
      <c r="A192" s="168"/>
      <c r="B192" s="170"/>
      <c r="C192" s="235" t="s">
        <v>268</v>
      </c>
      <c r="D192" s="233"/>
      <c r="E192" s="189">
        <v>-21.78</v>
      </c>
      <c r="F192" s="200"/>
      <c r="G192" s="201"/>
      <c r="M192" s="169" t="s">
        <v>268</v>
      </c>
      <c r="O192" s="160"/>
    </row>
    <row r="193" spans="1:15" ht="12.75">
      <c r="A193" s="168"/>
      <c r="B193" s="170"/>
      <c r="C193" s="235" t="s">
        <v>269</v>
      </c>
      <c r="D193" s="233"/>
      <c r="E193" s="189">
        <v>16.2</v>
      </c>
      <c r="F193" s="200"/>
      <c r="G193" s="201"/>
      <c r="M193" s="169" t="s">
        <v>269</v>
      </c>
      <c r="O193" s="160"/>
    </row>
    <row r="194" spans="1:15" ht="12.75">
      <c r="A194" s="168"/>
      <c r="B194" s="170"/>
      <c r="C194" s="235" t="s">
        <v>270</v>
      </c>
      <c r="D194" s="233"/>
      <c r="E194" s="189">
        <v>13.32</v>
      </c>
      <c r="F194" s="200"/>
      <c r="G194" s="201"/>
      <c r="M194" s="169" t="s">
        <v>270</v>
      </c>
      <c r="O194" s="160"/>
    </row>
    <row r="195" spans="1:15" ht="12.75">
      <c r="A195" s="168"/>
      <c r="B195" s="170"/>
      <c r="C195" s="235" t="s">
        <v>271</v>
      </c>
      <c r="D195" s="233"/>
      <c r="E195" s="189">
        <v>5.6</v>
      </c>
      <c r="F195" s="200"/>
      <c r="G195" s="201"/>
      <c r="M195" s="169" t="s">
        <v>271</v>
      </c>
      <c r="O195" s="160"/>
    </row>
    <row r="196" spans="1:15" ht="12.75">
      <c r="A196" s="168"/>
      <c r="B196" s="170"/>
      <c r="C196" s="235" t="s">
        <v>272</v>
      </c>
      <c r="D196" s="233"/>
      <c r="E196" s="189">
        <v>1.98</v>
      </c>
      <c r="F196" s="200"/>
      <c r="G196" s="201"/>
      <c r="M196" s="169" t="s">
        <v>272</v>
      </c>
      <c r="O196" s="160"/>
    </row>
    <row r="197" spans="1:15" ht="12.75">
      <c r="A197" s="168"/>
      <c r="B197" s="170"/>
      <c r="C197" s="235" t="s">
        <v>193</v>
      </c>
      <c r="D197" s="233"/>
      <c r="E197" s="189">
        <v>0</v>
      </c>
      <c r="F197" s="200"/>
      <c r="G197" s="201"/>
      <c r="M197" s="169">
        <v>0</v>
      </c>
      <c r="O197" s="160"/>
    </row>
    <row r="198" spans="1:15" ht="12.75">
      <c r="A198" s="168"/>
      <c r="B198" s="170"/>
      <c r="C198" s="235" t="s">
        <v>175</v>
      </c>
      <c r="D198" s="233"/>
      <c r="E198" s="189">
        <v>220.02</v>
      </c>
      <c r="F198" s="200"/>
      <c r="G198" s="201"/>
      <c r="M198" s="169" t="s">
        <v>175</v>
      </c>
      <c r="O198" s="160"/>
    </row>
    <row r="199" spans="1:104" ht="22.5">
      <c r="A199" s="161">
        <v>38</v>
      </c>
      <c r="B199" s="162" t="s">
        <v>273</v>
      </c>
      <c r="C199" s="163" t="s">
        <v>274</v>
      </c>
      <c r="D199" s="164" t="s">
        <v>90</v>
      </c>
      <c r="E199" s="165">
        <v>14.6</v>
      </c>
      <c r="F199" s="165"/>
      <c r="G199" s="166">
        <f>E199*F199</f>
        <v>0</v>
      </c>
      <c r="O199" s="160">
        <v>2</v>
      </c>
      <c r="AA199" s="141">
        <v>12</v>
      </c>
      <c r="AB199" s="141">
        <v>0</v>
      </c>
      <c r="AC199" s="141">
        <v>51</v>
      </c>
      <c r="AZ199" s="141">
        <v>1</v>
      </c>
      <c r="BA199" s="141">
        <f>IF(AZ199=1,G199,0)</f>
        <v>0</v>
      </c>
      <c r="BB199" s="141">
        <f>IF(AZ199=2,G199,0)</f>
        <v>0</v>
      </c>
      <c r="BC199" s="141">
        <f>IF(AZ199=3,G199,0)</f>
        <v>0</v>
      </c>
      <c r="BD199" s="141">
        <f>IF(AZ199=4,G199,0)</f>
        <v>0</v>
      </c>
      <c r="BE199" s="141">
        <f>IF(AZ199=5,G199,0)</f>
        <v>0</v>
      </c>
      <c r="CA199" s="167">
        <v>12</v>
      </c>
      <c r="CB199" s="167">
        <v>0</v>
      </c>
      <c r="CZ199" s="141">
        <v>0.00067</v>
      </c>
    </row>
    <row r="200" spans="1:15" ht="12.75">
      <c r="A200" s="168"/>
      <c r="B200" s="170"/>
      <c r="C200" s="232" t="s">
        <v>275</v>
      </c>
      <c r="D200" s="233"/>
      <c r="E200" s="171">
        <v>0</v>
      </c>
      <c r="F200" s="200"/>
      <c r="G200" s="201"/>
      <c r="M200" s="169" t="s">
        <v>275</v>
      </c>
      <c r="O200" s="160"/>
    </row>
    <row r="201" spans="1:15" ht="12.75">
      <c r="A201" s="168"/>
      <c r="B201" s="170"/>
      <c r="C201" s="232" t="s">
        <v>276</v>
      </c>
      <c r="D201" s="233"/>
      <c r="E201" s="171">
        <v>14.6</v>
      </c>
      <c r="F201" s="200"/>
      <c r="G201" s="201"/>
      <c r="M201" s="169" t="s">
        <v>276</v>
      </c>
      <c r="O201" s="160"/>
    </row>
    <row r="202" spans="1:104" ht="22.5">
      <c r="A202" s="161">
        <v>39</v>
      </c>
      <c r="B202" s="162" t="s">
        <v>277</v>
      </c>
      <c r="C202" s="163" t="s">
        <v>278</v>
      </c>
      <c r="D202" s="164" t="s">
        <v>118</v>
      </c>
      <c r="E202" s="165">
        <v>1</v>
      </c>
      <c r="F202" s="165"/>
      <c r="G202" s="166">
        <f>E202*F202</f>
        <v>0</v>
      </c>
      <c r="O202" s="160">
        <v>2</v>
      </c>
      <c r="AA202" s="141">
        <v>12</v>
      </c>
      <c r="AB202" s="141">
        <v>0</v>
      </c>
      <c r="AC202" s="141">
        <v>90</v>
      </c>
      <c r="AZ202" s="141">
        <v>1</v>
      </c>
      <c r="BA202" s="141">
        <f>IF(AZ202=1,G202,0)</f>
        <v>0</v>
      </c>
      <c r="BB202" s="141">
        <f>IF(AZ202=2,G202,0)</f>
        <v>0</v>
      </c>
      <c r="BC202" s="141">
        <f>IF(AZ202=3,G202,0)</f>
        <v>0</v>
      </c>
      <c r="BD202" s="141">
        <f>IF(AZ202=4,G202,0)</f>
        <v>0</v>
      </c>
      <c r="BE202" s="141">
        <f>IF(AZ202=5,G202,0)</f>
        <v>0</v>
      </c>
      <c r="CA202" s="167">
        <v>12</v>
      </c>
      <c r="CB202" s="167">
        <v>0</v>
      </c>
      <c r="CZ202" s="141">
        <v>0</v>
      </c>
    </row>
    <row r="203" spans="1:57" ht="12.75">
      <c r="A203" s="172"/>
      <c r="B203" s="173" t="s">
        <v>73</v>
      </c>
      <c r="C203" s="174" t="str">
        <f>CONCATENATE(B61," ",C61)</f>
        <v>96 Bourání konstrukcí</v>
      </c>
      <c r="D203" s="175"/>
      <c r="E203" s="176"/>
      <c r="F203" s="177"/>
      <c r="G203" s="178">
        <f>SUM(G61:G202)</f>
        <v>0</v>
      </c>
      <c r="O203" s="160">
        <v>4</v>
      </c>
      <c r="BA203" s="179">
        <f>SUM(BA61:BA202)</f>
        <v>0</v>
      </c>
      <c r="BB203" s="179">
        <f>SUM(BB61:BB202)</f>
        <v>0</v>
      </c>
      <c r="BC203" s="179">
        <f>SUM(BC61:BC202)</f>
        <v>0</v>
      </c>
      <c r="BD203" s="179">
        <f>SUM(BD61:BD202)</f>
        <v>0</v>
      </c>
      <c r="BE203" s="179">
        <f>SUM(BE61:BE202)</f>
        <v>0</v>
      </c>
    </row>
    <row r="204" spans="1:15" ht="12.75">
      <c r="A204" s="154" t="s">
        <v>72</v>
      </c>
      <c r="B204" s="155" t="s">
        <v>279</v>
      </c>
      <c r="C204" s="156" t="s">
        <v>280</v>
      </c>
      <c r="D204" s="157"/>
      <c r="E204" s="158"/>
      <c r="F204" s="198"/>
      <c r="G204" s="199"/>
      <c r="H204" s="159"/>
      <c r="I204" s="159"/>
      <c r="O204" s="160">
        <v>1</v>
      </c>
    </row>
    <row r="205" spans="1:104" ht="12.75">
      <c r="A205" s="161">
        <v>40</v>
      </c>
      <c r="B205" s="162" t="s">
        <v>281</v>
      </c>
      <c r="C205" s="163" t="s">
        <v>282</v>
      </c>
      <c r="D205" s="164" t="s">
        <v>86</v>
      </c>
      <c r="E205" s="165">
        <v>4.0817764</v>
      </c>
      <c r="F205" s="165"/>
      <c r="G205" s="166">
        <f>E205*F205</f>
        <v>0</v>
      </c>
      <c r="O205" s="160">
        <v>2</v>
      </c>
      <c r="AA205" s="141">
        <v>7</v>
      </c>
      <c r="AB205" s="141">
        <v>1</v>
      </c>
      <c r="AC205" s="141">
        <v>2</v>
      </c>
      <c r="AZ205" s="141">
        <v>1</v>
      </c>
      <c r="BA205" s="141">
        <f>IF(AZ205=1,G205,0)</f>
        <v>0</v>
      </c>
      <c r="BB205" s="141">
        <f>IF(AZ205=2,G205,0)</f>
        <v>0</v>
      </c>
      <c r="BC205" s="141">
        <f>IF(AZ205=3,G205,0)</f>
        <v>0</v>
      </c>
      <c r="BD205" s="141">
        <f>IF(AZ205=4,G205,0)</f>
        <v>0</v>
      </c>
      <c r="BE205" s="141">
        <f>IF(AZ205=5,G205,0)</f>
        <v>0</v>
      </c>
      <c r="CA205" s="167">
        <v>7</v>
      </c>
      <c r="CB205" s="167">
        <v>1</v>
      </c>
      <c r="CZ205" s="141">
        <v>0</v>
      </c>
    </row>
    <row r="206" spans="1:57" ht="12.75">
      <c r="A206" s="172"/>
      <c r="B206" s="173" t="s">
        <v>73</v>
      </c>
      <c r="C206" s="174" t="str">
        <f>CONCATENATE(B204," ",C204)</f>
        <v>99 Staveništní přesun hmot</v>
      </c>
      <c r="D206" s="175"/>
      <c r="E206" s="176"/>
      <c r="F206" s="177"/>
      <c r="G206" s="178">
        <f>SUM(G204:G205)</f>
        <v>0</v>
      </c>
      <c r="O206" s="160">
        <v>4</v>
      </c>
      <c r="BA206" s="179">
        <f>SUM(BA204:BA205)</f>
        <v>0</v>
      </c>
      <c r="BB206" s="179">
        <f>SUM(BB204:BB205)</f>
        <v>0</v>
      </c>
      <c r="BC206" s="179">
        <f>SUM(BC204:BC205)</f>
        <v>0</v>
      </c>
      <c r="BD206" s="179">
        <f>SUM(BD204:BD205)</f>
        <v>0</v>
      </c>
      <c r="BE206" s="179">
        <f>SUM(BE204:BE205)</f>
        <v>0</v>
      </c>
    </row>
    <row r="207" spans="1:15" ht="12.75">
      <c r="A207" s="154" t="s">
        <v>72</v>
      </c>
      <c r="B207" s="155" t="s">
        <v>30</v>
      </c>
      <c r="C207" s="156" t="s">
        <v>283</v>
      </c>
      <c r="D207" s="157"/>
      <c r="E207" s="158"/>
      <c r="F207" s="198"/>
      <c r="G207" s="199"/>
      <c r="H207" s="159"/>
      <c r="I207" s="159"/>
      <c r="O207" s="160">
        <v>1</v>
      </c>
    </row>
    <row r="208" spans="1:104" ht="22.5">
      <c r="A208" s="161">
        <v>41</v>
      </c>
      <c r="B208" s="162" t="s">
        <v>284</v>
      </c>
      <c r="C208" s="163" t="s">
        <v>285</v>
      </c>
      <c r="D208" s="164" t="s">
        <v>286</v>
      </c>
      <c r="E208" s="165">
        <v>50</v>
      </c>
      <c r="F208" s="165"/>
      <c r="G208" s="166">
        <f>E208*F208</f>
        <v>0</v>
      </c>
      <c r="O208" s="160">
        <v>2</v>
      </c>
      <c r="AA208" s="141">
        <v>10</v>
      </c>
      <c r="AB208" s="141">
        <v>0</v>
      </c>
      <c r="AC208" s="141">
        <v>8</v>
      </c>
      <c r="AZ208" s="141">
        <v>5</v>
      </c>
      <c r="BA208" s="141">
        <f>IF(AZ208=1,G208,0)</f>
        <v>0</v>
      </c>
      <c r="BB208" s="141">
        <f>IF(AZ208=2,G208,0)</f>
        <v>0</v>
      </c>
      <c r="BC208" s="141">
        <f>IF(AZ208=3,G208,0)</f>
        <v>0</v>
      </c>
      <c r="BD208" s="141">
        <f>IF(AZ208=4,G208,0)</f>
        <v>0</v>
      </c>
      <c r="BE208" s="141">
        <f>IF(AZ208=5,G208,0)</f>
        <v>0</v>
      </c>
      <c r="CA208" s="167">
        <v>10</v>
      </c>
      <c r="CB208" s="167">
        <v>0</v>
      </c>
      <c r="CZ208" s="141">
        <v>0</v>
      </c>
    </row>
    <row r="209" spans="1:57" ht="12.75">
      <c r="A209" s="172"/>
      <c r="B209" s="173" t="s">
        <v>73</v>
      </c>
      <c r="C209" s="174" t="str">
        <f>CONCATENATE(B207," ",C207)</f>
        <v>HZS Hodinové zúčtovací sazby</v>
      </c>
      <c r="D209" s="175"/>
      <c r="E209" s="176"/>
      <c r="F209" s="177"/>
      <c r="G209" s="178">
        <f>SUM(G207:G208)</f>
        <v>0</v>
      </c>
      <c r="O209" s="160">
        <v>4</v>
      </c>
      <c r="BA209" s="179">
        <f>SUM(BA207:BA208)</f>
        <v>0</v>
      </c>
      <c r="BB209" s="179">
        <f>SUM(BB207:BB208)</f>
        <v>0</v>
      </c>
      <c r="BC209" s="179">
        <f>SUM(BC207:BC208)</f>
        <v>0</v>
      </c>
      <c r="BD209" s="179">
        <f>SUM(BD207:BD208)</f>
        <v>0</v>
      </c>
      <c r="BE209" s="179">
        <f>SUM(BE207:BE208)</f>
        <v>0</v>
      </c>
    </row>
    <row r="210" spans="1:15" ht="12.75">
      <c r="A210" s="154" t="s">
        <v>72</v>
      </c>
      <c r="B210" s="155" t="s">
        <v>287</v>
      </c>
      <c r="C210" s="156" t="s">
        <v>288</v>
      </c>
      <c r="D210" s="157"/>
      <c r="E210" s="158"/>
      <c r="F210" s="198"/>
      <c r="G210" s="199"/>
      <c r="H210" s="159"/>
      <c r="I210" s="159"/>
      <c r="O210" s="160">
        <v>1</v>
      </c>
    </row>
    <row r="211" spans="1:104" ht="12.75">
      <c r="A211" s="161">
        <v>42</v>
      </c>
      <c r="B211" s="162" t="s">
        <v>289</v>
      </c>
      <c r="C211" s="163" t="s">
        <v>290</v>
      </c>
      <c r="D211" s="164" t="s">
        <v>90</v>
      </c>
      <c r="E211" s="165">
        <v>231.7</v>
      </c>
      <c r="F211" s="165"/>
      <c r="G211" s="166">
        <f>E211*F211</f>
        <v>0</v>
      </c>
      <c r="O211" s="160">
        <v>2</v>
      </c>
      <c r="AA211" s="141">
        <v>1</v>
      </c>
      <c r="AB211" s="141">
        <v>7</v>
      </c>
      <c r="AC211" s="141">
        <v>7</v>
      </c>
      <c r="AZ211" s="141">
        <v>2</v>
      </c>
      <c r="BA211" s="141">
        <f>IF(AZ211=1,G211,0)</f>
        <v>0</v>
      </c>
      <c r="BB211" s="141">
        <f>IF(AZ211=2,G211,0)</f>
        <v>0</v>
      </c>
      <c r="BC211" s="141">
        <f>IF(AZ211=3,G211,0)</f>
        <v>0</v>
      </c>
      <c r="BD211" s="141">
        <f>IF(AZ211=4,G211,0)</f>
        <v>0</v>
      </c>
      <c r="BE211" s="141">
        <f>IF(AZ211=5,G211,0)</f>
        <v>0</v>
      </c>
      <c r="CA211" s="167">
        <v>1</v>
      </c>
      <c r="CB211" s="167">
        <v>7</v>
      </c>
      <c r="CZ211" s="141">
        <v>0.00126</v>
      </c>
    </row>
    <row r="212" spans="1:15" ht="12.75">
      <c r="A212" s="168"/>
      <c r="B212" s="170"/>
      <c r="C212" s="232" t="s">
        <v>291</v>
      </c>
      <c r="D212" s="233"/>
      <c r="E212" s="171">
        <v>0</v>
      </c>
      <c r="F212" s="200"/>
      <c r="G212" s="201"/>
      <c r="M212" s="169" t="s">
        <v>291</v>
      </c>
      <c r="O212" s="160"/>
    </row>
    <row r="213" spans="1:15" ht="12.75">
      <c r="A213" s="168"/>
      <c r="B213" s="170"/>
      <c r="C213" s="232" t="s">
        <v>292</v>
      </c>
      <c r="D213" s="233"/>
      <c r="E213" s="171">
        <v>54.9</v>
      </c>
      <c r="F213" s="200"/>
      <c r="G213" s="201"/>
      <c r="M213" s="169" t="s">
        <v>292</v>
      </c>
      <c r="O213" s="160"/>
    </row>
    <row r="214" spans="1:15" ht="12.75">
      <c r="A214" s="168"/>
      <c r="B214" s="170"/>
      <c r="C214" s="232" t="s">
        <v>293</v>
      </c>
      <c r="D214" s="233"/>
      <c r="E214" s="171">
        <v>111.4</v>
      </c>
      <c r="F214" s="200"/>
      <c r="G214" s="201"/>
      <c r="M214" s="169" t="s">
        <v>293</v>
      </c>
      <c r="O214" s="160"/>
    </row>
    <row r="215" spans="1:15" ht="12.75">
      <c r="A215" s="168"/>
      <c r="B215" s="170"/>
      <c r="C215" s="232" t="s">
        <v>294</v>
      </c>
      <c r="D215" s="233"/>
      <c r="E215" s="171">
        <v>93.6</v>
      </c>
      <c r="F215" s="200"/>
      <c r="G215" s="201"/>
      <c r="M215" s="169" t="s">
        <v>294</v>
      </c>
      <c r="O215" s="160"/>
    </row>
    <row r="216" spans="1:15" ht="12.75">
      <c r="A216" s="168"/>
      <c r="B216" s="170"/>
      <c r="C216" s="232" t="s">
        <v>295</v>
      </c>
      <c r="D216" s="233"/>
      <c r="E216" s="171">
        <v>0</v>
      </c>
      <c r="F216" s="200"/>
      <c r="G216" s="201"/>
      <c r="M216" s="169" t="s">
        <v>295</v>
      </c>
      <c r="O216" s="160"/>
    </row>
    <row r="217" spans="1:15" ht="12.75">
      <c r="A217" s="168"/>
      <c r="B217" s="170"/>
      <c r="C217" s="232" t="s">
        <v>296</v>
      </c>
      <c r="D217" s="233"/>
      <c r="E217" s="171">
        <v>48.4</v>
      </c>
      <c r="F217" s="200"/>
      <c r="G217" s="201"/>
      <c r="M217" s="169" t="s">
        <v>296</v>
      </c>
      <c r="O217" s="160"/>
    </row>
    <row r="218" spans="1:15" ht="12.75">
      <c r="A218" s="168"/>
      <c r="B218" s="170"/>
      <c r="C218" s="232" t="s">
        <v>297</v>
      </c>
      <c r="D218" s="233"/>
      <c r="E218" s="171">
        <v>97.6</v>
      </c>
      <c r="F218" s="200"/>
      <c r="G218" s="201"/>
      <c r="M218" s="169" t="s">
        <v>297</v>
      </c>
      <c r="O218" s="160"/>
    </row>
    <row r="219" spans="1:15" ht="12.75">
      <c r="A219" s="168"/>
      <c r="B219" s="170"/>
      <c r="C219" s="232" t="s">
        <v>298</v>
      </c>
      <c r="D219" s="233"/>
      <c r="E219" s="171">
        <v>111.5</v>
      </c>
      <c r="F219" s="200"/>
      <c r="G219" s="201"/>
      <c r="M219" s="169" t="s">
        <v>298</v>
      </c>
      <c r="O219" s="160"/>
    </row>
    <row r="220" spans="1:15" ht="12.75">
      <c r="A220" s="168"/>
      <c r="B220" s="170"/>
      <c r="C220" s="232" t="s">
        <v>299</v>
      </c>
      <c r="D220" s="233"/>
      <c r="E220" s="171">
        <v>-285.7</v>
      </c>
      <c r="F220" s="200"/>
      <c r="G220" s="201"/>
      <c r="M220" s="169" t="s">
        <v>299</v>
      </c>
      <c r="O220" s="160"/>
    </row>
    <row r="221" spans="1:104" ht="22.5">
      <c r="A221" s="161">
        <v>43</v>
      </c>
      <c r="B221" s="162" t="s">
        <v>300</v>
      </c>
      <c r="C221" s="163" t="s">
        <v>301</v>
      </c>
      <c r="D221" s="164" t="s">
        <v>90</v>
      </c>
      <c r="E221" s="165">
        <v>285.7</v>
      </c>
      <c r="F221" s="165"/>
      <c r="G221" s="166">
        <f>E221*F221</f>
        <v>0</v>
      </c>
      <c r="O221" s="160">
        <v>2</v>
      </c>
      <c r="AA221" s="141">
        <v>1</v>
      </c>
      <c r="AB221" s="141">
        <v>7</v>
      </c>
      <c r="AC221" s="141">
        <v>7</v>
      </c>
      <c r="AZ221" s="141">
        <v>2</v>
      </c>
      <c r="BA221" s="141">
        <f>IF(AZ221=1,G221,0)</f>
        <v>0</v>
      </c>
      <c r="BB221" s="141">
        <f>IF(AZ221=2,G221,0)</f>
        <v>0</v>
      </c>
      <c r="BC221" s="141">
        <f>IF(AZ221=3,G221,0)</f>
        <v>0</v>
      </c>
      <c r="BD221" s="141">
        <f>IF(AZ221=4,G221,0)</f>
        <v>0</v>
      </c>
      <c r="BE221" s="141">
        <f>IF(AZ221=5,G221,0)</f>
        <v>0</v>
      </c>
      <c r="CA221" s="167">
        <v>1</v>
      </c>
      <c r="CB221" s="167">
        <v>7</v>
      </c>
      <c r="CZ221" s="141">
        <v>0.00473</v>
      </c>
    </row>
    <row r="222" spans="1:15" ht="12.75">
      <c r="A222" s="168"/>
      <c r="B222" s="170"/>
      <c r="C222" s="232" t="s">
        <v>291</v>
      </c>
      <c r="D222" s="233"/>
      <c r="E222" s="171">
        <v>0</v>
      </c>
      <c r="F222" s="200"/>
      <c r="G222" s="201"/>
      <c r="M222" s="169" t="s">
        <v>291</v>
      </c>
      <c r="O222" s="160"/>
    </row>
    <row r="223" spans="1:15" ht="12.75">
      <c r="A223" s="168"/>
      <c r="B223" s="170"/>
      <c r="C223" s="232" t="s">
        <v>302</v>
      </c>
      <c r="D223" s="233"/>
      <c r="E223" s="171">
        <v>3.5</v>
      </c>
      <c r="F223" s="200"/>
      <c r="G223" s="201"/>
      <c r="M223" s="169" t="s">
        <v>302</v>
      </c>
      <c r="O223" s="160"/>
    </row>
    <row r="224" spans="1:15" ht="12.75">
      <c r="A224" s="168"/>
      <c r="B224" s="170"/>
      <c r="C224" s="235" t="s">
        <v>162</v>
      </c>
      <c r="D224" s="233"/>
      <c r="E224" s="189">
        <v>0</v>
      </c>
      <c r="F224" s="200"/>
      <c r="G224" s="201"/>
      <c r="M224" s="169" t="s">
        <v>162</v>
      </c>
      <c r="O224" s="160"/>
    </row>
    <row r="225" spans="1:15" ht="12.75">
      <c r="A225" s="168"/>
      <c r="B225" s="170"/>
      <c r="C225" s="235" t="s">
        <v>303</v>
      </c>
      <c r="D225" s="233"/>
      <c r="E225" s="189">
        <v>3.44</v>
      </c>
      <c r="F225" s="200"/>
      <c r="G225" s="201"/>
      <c r="M225" s="169" t="s">
        <v>303</v>
      </c>
      <c r="O225" s="160"/>
    </row>
    <row r="226" spans="1:15" ht="12.75">
      <c r="A226" s="168"/>
      <c r="B226" s="170"/>
      <c r="C226" s="235" t="s">
        <v>175</v>
      </c>
      <c r="D226" s="233"/>
      <c r="E226" s="189">
        <v>3.44</v>
      </c>
      <c r="F226" s="200"/>
      <c r="G226" s="201"/>
      <c r="M226" s="169" t="s">
        <v>175</v>
      </c>
      <c r="O226" s="160"/>
    </row>
    <row r="227" spans="1:15" ht="12.75">
      <c r="A227" s="168"/>
      <c r="B227" s="170"/>
      <c r="C227" s="232" t="s">
        <v>304</v>
      </c>
      <c r="D227" s="233"/>
      <c r="E227" s="171">
        <v>3.3</v>
      </c>
      <c r="F227" s="200"/>
      <c r="G227" s="201"/>
      <c r="M227" s="169" t="s">
        <v>304</v>
      </c>
      <c r="O227" s="160"/>
    </row>
    <row r="228" spans="1:15" ht="12.75">
      <c r="A228" s="168"/>
      <c r="B228" s="170"/>
      <c r="C228" s="235" t="s">
        <v>162</v>
      </c>
      <c r="D228" s="233"/>
      <c r="E228" s="189">
        <v>0</v>
      </c>
      <c r="F228" s="200"/>
      <c r="G228" s="201"/>
      <c r="M228" s="169" t="s">
        <v>162</v>
      </c>
      <c r="O228" s="160"/>
    </row>
    <row r="229" spans="1:15" ht="12.75">
      <c r="A229" s="168"/>
      <c r="B229" s="170"/>
      <c r="C229" s="235" t="s">
        <v>305</v>
      </c>
      <c r="D229" s="233"/>
      <c r="E229" s="189">
        <v>3.3</v>
      </c>
      <c r="F229" s="200"/>
      <c r="G229" s="201"/>
      <c r="M229" s="169" t="s">
        <v>305</v>
      </c>
      <c r="O229" s="160"/>
    </row>
    <row r="230" spans="1:15" ht="12.75">
      <c r="A230" s="168"/>
      <c r="B230" s="170"/>
      <c r="C230" s="235" t="s">
        <v>175</v>
      </c>
      <c r="D230" s="233"/>
      <c r="E230" s="189">
        <v>3.3</v>
      </c>
      <c r="F230" s="200"/>
      <c r="G230" s="201"/>
      <c r="M230" s="169" t="s">
        <v>175</v>
      </c>
      <c r="O230" s="160"/>
    </row>
    <row r="231" spans="1:15" ht="12.75">
      <c r="A231" s="168"/>
      <c r="B231" s="170"/>
      <c r="C231" s="232" t="s">
        <v>306</v>
      </c>
      <c r="D231" s="233"/>
      <c r="E231" s="171">
        <v>92.4</v>
      </c>
      <c r="F231" s="200"/>
      <c r="G231" s="201"/>
      <c r="M231" s="169" t="s">
        <v>306</v>
      </c>
      <c r="O231" s="160"/>
    </row>
    <row r="232" spans="1:15" ht="12.75">
      <c r="A232" s="168"/>
      <c r="B232" s="170"/>
      <c r="C232" s="235" t="s">
        <v>162</v>
      </c>
      <c r="D232" s="233"/>
      <c r="E232" s="189">
        <v>0</v>
      </c>
      <c r="F232" s="200"/>
      <c r="G232" s="201"/>
      <c r="M232" s="169" t="s">
        <v>162</v>
      </c>
      <c r="O232" s="160"/>
    </row>
    <row r="233" spans="1:15" ht="12.75">
      <c r="A233" s="168"/>
      <c r="B233" s="170"/>
      <c r="C233" s="235" t="s">
        <v>197</v>
      </c>
      <c r="D233" s="233"/>
      <c r="E233" s="189">
        <v>0</v>
      </c>
      <c r="F233" s="200"/>
      <c r="G233" s="201"/>
      <c r="M233" s="169" t="s">
        <v>197</v>
      </c>
      <c r="O233" s="160"/>
    </row>
    <row r="234" spans="1:15" ht="12.75">
      <c r="A234" s="168"/>
      <c r="B234" s="170"/>
      <c r="C234" s="235" t="s">
        <v>198</v>
      </c>
      <c r="D234" s="233"/>
      <c r="E234" s="189">
        <v>92.37</v>
      </c>
      <c r="F234" s="200"/>
      <c r="G234" s="201"/>
      <c r="M234" s="169" t="s">
        <v>198</v>
      </c>
      <c r="O234" s="160"/>
    </row>
    <row r="235" spans="1:15" ht="12.75">
      <c r="A235" s="168"/>
      <c r="B235" s="170"/>
      <c r="C235" s="235" t="s">
        <v>175</v>
      </c>
      <c r="D235" s="233"/>
      <c r="E235" s="189">
        <v>92.37</v>
      </c>
      <c r="F235" s="200"/>
      <c r="G235" s="201"/>
      <c r="M235" s="169" t="s">
        <v>175</v>
      </c>
      <c r="O235" s="160"/>
    </row>
    <row r="236" spans="1:15" ht="12.75">
      <c r="A236" s="168"/>
      <c r="B236" s="170"/>
      <c r="C236" s="232" t="s">
        <v>307</v>
      </c>
      <c r="D236" s="233"/>
      <c r="E236" s="171">
        <v>0</v>
      </c>
      <c r="F236" s="200"/>
      <c r="G236" s="201"/>
      <c r="M236" s="169" t="s">
        <v>307</v>
      </c>
      <c r="O236" s="160"/>
    </row>
    <row r="237" spans="1:15" ht="12.75">
      <c r="A237" s="168"/>
      <c r="B237" s="170"/>
      <c r="C237" s="232" t="s">
        <v>308</v>
      </c>
      <c r="D237" s="233"/>
      <c r="E237" s="171">
        <v>14.8</v>
      </c>
      <c r="F237" s="200"/>
      <c r="G237" s="201"/>
      <c r="M237" s="169" t="s">
        <v>308</v>
      </c>
      <c r="O237" s="160"/>
    </row>
    <row r="238" spans="1:15" ht="12.75">
      <c r="A238" s="168"/>
      <c r="B238" s="170"/>
      <c r="C238" s="235" t="s">
        <v>162</v>
      </c>
      <c r="D238" s="233"/>
      <c r="E238" s="189">
        <v>0</v>
      </c>
      <c r="F238" s="200"/>
      <c r="G238" s="201"/>
      <c r="M238" s="169" t="s">
        <v>162</v>
      </c>
      <c r="O238" s="160"/>
    </row>
    <row r="239" spans="1:15" ht="12.75">
      <c r="A239" s="168"/>
      <c r="B239" s="170"/>
      <c r="C239" s="235" t="s">
        <v>249</v>
      </c>
      <c r="D239" s="233"/>
      <c r="E239" s="189">
        <v>7.38</v>
      </c>
      <c r="F239" s="200"/>
      <c r="G239" s="201"/>
      <c r="M239" s="169" t="s">
        <v>249</v>
      </c>
      <c r="O239" s="160"/>
    </row>
    <row r="240" spans="1:15" ht="12.75">
      <c r="A240" s="168"/>
      <c r="B240" s="170"/>
      <c r="C240" s="235" t="s">
        <v>253</v>
      </c>
      <c r="D240" s="233"/>
      <c r="E240" s="189">
        <v>7.38</v>
      </c>
      <c r="F240" s="200"/>
      <c r="G240" s="201"/>
      <c r="M240" s="169" t="s">
        <v>253</v>
      </c>
      <c r="O240" s="160"/>
    </row>
    <row r="241" spans="1:15" ht="12.75">
      <c r="A241" s="168"/>
      <c r="B241" s="170"/>
      <c r="C241" s="235" t="s">
        <v>175</v>
      </c>
      <c r="D241" s="233"/>
      <c r="E241" s="189">
        <v>14.76</v>
      </c>
      <c r="F241" s="200"/>
      <c r="G241" s="201"/>
      <c r="M241" s="169" t="s">
        <v>175</v>
      </c>
      <c r="O241" s="160"/>
    </row>
    <row r="242" spans="1:15" ht="12.75">
      <c r="A242" s="168"/>
      <c r="B242" s="170"/>
      <c r="C242" s="232" t="s">
        <v>309</v>
      </c>
      <c r="D242" s="233"/>
      <c r="E242" s="171">
        <v>68.2</v>
      </c>
      <c r="F242" s="200"/>
      <c r="G242" s="201"/>
      <c r="M242" s="169" t="s">
        <v>309</v>
      </c>
      <c r="O242" s="160"/>
    </row>
    <row r="243" spans="1:15" ht="12.75">
      <c r="A243" s="168"/>
      <c r="B243" s="170"/>
      <c r="C243" s="235" t="s">
        <v>162</v>
      </c>
      <c r="D243" s="233"/>
      <c r="E243" s="189">
        <v>0</v>
      </c>
      <c r="F243" s="200"/>
      <c r="G243" s="201"/>
      <c r="M243" s="169" t="s">
        <v>162</v>
      </c>
      <c r="O243" s="160"/>
    </row>
    <row r="244" spans="1:15" ht="12.75">
      <c r="A244" s="168"/>
      <c r="B244" s="170"/>
      <c r="C244" s="235" t="s">
        <v>310</v>
      </c>
      <c r="D244" s="233"/>
      <c r="E244" s="189">
        <v>13.32</v>
      </c>
      <c r="F244" s="200"/>
      <c r="G244" s="201"/>
      <c r="M244" s="169" t="s">
        <v>310</v>
      </c>
      <c r="O244" s="160"/>
    </row>
    <row r="245" spans="1:15" ht="12.75">
      <c r="A245" s="168"/>
      <c r="B245" s="170"/>
      <c r="C245" s="235" t="s">
        <v>311</v>
      </c>
      <c r="D245" s="233"/>
      <c r="E245" s="189">
        <v>13.59</v>
      </c>
      <c r="F245" s="200"/>
      <c r="G245" s="201"/>
      <c r="M245" s="169" t="s">
        <v>311</v>
      </c>
      <c r="O245" s="160"/>
    </row>
    <row r="246" spans="1:15" ht="12.75">
      <c r="A246" s="168"/>
      <c r="B246" s="170"/>
      <c r="C246" s="235" t="s">
        <v>258</v>
      </c>
      <c r="D246" s="233"/>
      <c r="E246" s="189">
        <v>7.2</v>
      </c>
      <c r="F246" s="200"/>
      <c r="G246" s="201"/>
      <c r="M246" s="169" t="s">
        <v>258</v>
      </c>
      <c r="O246" s="160"/>
    </row>
    <row r="247" spans="1:15" ht="12.75">
      <c r="A247" s="168"/>
      <c r="B247" s="170"/>
      <c r="C247" s="235" t="s">
        <v>312</v>
      </c>
      <c r="D247" s="233"/>
      <c r="E247" s="189">
        <v>13.32</v>
      </c>
      <c r="F247" s="200"/>
      <c r="G247" s="201"/>
      <c r="M247" s="169" t="s">
        <v>312</v>
      </c>
      <c r="O247" s="160"/>
    </row>
    <row r="248" spans="1:15" ht="12.75">
      <c r="A248" s="168"/>
      <c r="B248" s="170"/>
      <c r="C248" s="235" t="s">
        <v>313</v>
      </c>
      <c r="D248" s="233"/>
      <c r="E248" s="189">
        <v>13.59</v>
      </c>
      <c r="F248" s="200"/>
      <c r="G248" s="201"/>
      <c r="M248" s="169" t="s">
        <v>313</v>
      </c>
      <c r="O248" s="160"/>
    </row>
    <row r="249" spans="1:15" ht="12.75">
      <c r="A249" s="168"/>
      <c r="B249" s="170"/>
      <c r="C249" s="235" t="s">
        <v>263</v>
      </c>
      <c r="D249" s="233"/>
      <c r="E249" s="189">
        <v>7.2</v>
      </c>
      <c r="F249" s="200"/>
      <c r="G249" s="201"/>
      <c r="M249" s="169" t="s">
        <v>263</v>
      </c>
      <c r="O249" s="160"/>
    </row>
    <row r="250" spans="1:15" ht="12.75">
      <c r="A250" s="168"/>
      <c r="B250" s="170"/>
      <c r="C250" s="235" t="s">
        <v>175</v>
      </c>
      <c r="D250" s="233"/>
      <c r="E250" s="189">
        <v>68.22</v>
      </c>
      <c r="F250" s="200"/>
      <c r="G250" s="201"/>
      <c r="M250" s="169" t="s">
        <v>175</v>
      </c>
      <c r="O250" s="160"/>
    </row>
    <row r="251" spans="1:15" ht="12.75">
      <c r="A251" s="168"/>
      <c r="B251" s="170"/>
      <c r="C251" s="232" t="s">
        <v>314</v>
      </c>
      <c r="D251" s="233"/>
      <c r="E251" s="171">
        <v>103.5</v>
      </c>
      <c r="F251" s="200"/>
      <c r="G251" s="201"/>
      <c r="M251" s="169" t="s">
        <v>314</v>
      </c>
      <c r="O251" s="160"/>
    </row>
    <row r="252" spans="1:15" ht="12.75">
      <c r="A252" s="168"/>
      <c r="B252" s="170"/>
      <c r="C252" s="235" t="s">
        <v>162</v>
      </c>
      <c r="D252" s="233"/>
      <c r="E252" s="189">
        <v>0</v>
      </c>
      <c r="F252" s="200"/>
      <c r="G252" s="201"/>
      <c r="M252" s="169" t="s">
        <v>162</v>
      </c>
      <c r="O252" s="160"/>
    </row>
    <row r="253" spans="1:15" ht="12.75">
      <c r="A253" s="168"/>
      <c r="B253" s="170"/>
      <c r="C253" s="235" t="s">
        <v>197</v>
      </c>
      <c r="D253" s="233"/>
      <c r="E253" s="189">
        <v>0</v>
      </c>
      <c r="F253" s="200"/>
      <c r="G253" s="201"/>
      <c r="M253" s="169" t="s">
        <v>197</v>
      </c>
      <c r="O253" s="160"/>
    </row>
    <row r="254" spans="1:15" ht="12.75">
      <c r="A254" s="168"/>
      <c r="B254" s="170"/>
      <c r="C254" s="235" t="s">
        <v>266</v>
      </c>
      <c r="D254" s="233"/>
      <c r="E254" s="189">
        <v>95.76</v>
      </c>
      <c r="F254" s="200"/>
      <c r="G254" s="201"/>
      <c r="M254" s="169" t="s">
        <v>266</v>
      </c>
      <c r="O254" s="160"/>
    </row>
    <row r="255" spans="1:15" ht="12.75">
      <c r="A255" s="168"/>
      <c r="B255" s="170"/>
      <c r="C255" s="235" t="s">
        <v>267</v>
      </c>
      <c r="D255" s="233"/>
      <c r="E255" s="189">
        <v>0</v>
      </c>
      <c r="F255" s="200"/>
      <c r="G255" s="201"/>
      <c r="M255" s="169" t="s">
        <v>267</v>
      </c>
      <c r="O255" s="160"/>
    </row>
    <row r="256" spans="1:15" ht="12.75">
      <c r="A256" s="168"/>
      <c r="B256" s="170"/>
      <c r="C256" s="235" t="s">
        <v>268</v>
      </c>
      <c r="D256" s="233"/>
      <c r="E256" s="189">
        <v>-21.78</v>
      </c>
      <c r="F256" s="200"/>
      <c r="G256" s="201"/>
      <c r="M256" s="169" t="s">
        <v>268</v>
      </c>
      <c r="O256" s="160"/>
    </row>
    <row r="257" spans="1:15" ht="12.75">
      <c r="A257" s="168"/>
      <c r="B257" s="170"/>
      <c r="C257" s="235" t="s">
        <v>269</v>
      </c>
      <c r="D257" s="233"/>
      <c r="E257" s="189">
        <v>16.2</v>
      </c>
      <c r="F257" s="200"/>
      <c r="G257" s="201"/>
      <c r="M257" s="169" t="s">
        <v>269</v>
      </c>
      <c r="O257" s="160"/>
    </row>
    <row r="258" spans="1:15" ht="12.75">
      <c r="A258" s="168"/>
      <c r="B258" s="170"/>
      <c r="C258" s="235" t="s">
        <v>270</v>
      </c>
      <c r="D258" s="233"/>
      <c r="E258" s="189">
        <v>13.32</v>
      </c>
      <c r="F258" s="200"/>
      <c r="G258" s="201"/>
      <c r="M258" s="169" t="s">
        <v>270</v>
      </c>
      <c r="O258" s="160"/>
    </row>
    <row r="259" spans="1:15" ht="12.75">
      <c r="A259" s="168"/>
      <c r="B259" s="170"/>
      <c r="C259" s="235" t="s">
        <v>193</v>
      </c>
      <c r="D259" s="233"/>
      <c r="E259" s="189">
        <v>0</v>
      </c>
      <c r="F259" s="200"/>
      <c r="G259" s="201"/>
      <c r="M259" s="169">
        <v>0</v>
      </c>
      <c r="O259" s="160"/>
    </row>
    <row r="260" spans="1:15" ht="12.75">
      <c r="A260" s="168"/>
      <c r="B260" s="170"/>
      <c r="C260" s="235" t="s">
        <v>175</v>
      </c>
      <c r="D260" s="233"/>
      <c r="E260" s="189">
        <v>103.5</v>
      </c>
      <c r="F260" s="200"/>
      <c r="G260" s="201"/>
      <c r="M260" s="169" t="s">
        <v>175</v>
      </c>
      <c r="O260" s="160"/>
    </row>
    <row r="261" spans="1:104" ht="12.75">
      <c r="A261" s="161">
        <v>44</v>
      </c>
      <c r="B261" s="162" t="s">
        <v>315</v>
      </c>
      <c r="C261" s="163" t="s">
        <v>316</v>
      </c>
      <c r="D261" s="164" t="s">
        <v>97</v>
      </c>
      <c r="E261" s="165">
        <v>114.8</v>
      </c>
      <c r="F261" s="165"/>
      <c r="G261" s="166">
        <f>E261*F261</f>
        <v>0</v>
      </c>
      <c r="O261" s="160">
        <v>2</v>
      </c>
      <c r="AA261" s="141">
        <v>1</v>
      </c>
      <c r="AB261" s="141">
        <v>7</v>
      </c>
      <c r="AC261" s="141">
        <v>7</v>
      </c>
      <c r="AZ261" s="141">
        <v>2</v>
      </c>
      <c r="BA261" s="141">
        <f>IF(AZ261=1,G261,0)</f>
        <v>0</v>
      </c>
      <c r="BB261" s="141">
        <f>IF(AZ261=2,G261,0)</f>
        <v>0</v>
      </c>
      <c r="BC261" s="141">
        <f>IF(AZ261=3,G261,0)</f>
        <v>0</v>
      </c>
      <c r="BD261" s="141">
        <f>IF(AZ261=4,G261,0)</f>
        <v>0</v>
      </c>
      <c r="BE261" s="141">
        <f>IF(AZ261=5,G261,0)</f>
        <v>0</v>
      </c>
      <c r="CA261" s="167">
        <v>1</v>
      </c>
      <c r="CB261" s="167">
        <v>7</v>
      </c>
      <c r="CZ261" s="141">
        <v>0.00032</v>
      </c>
    </row>
    <row r="262" spans="1:15" ht="12.75">
      <c r="A262" s="168"/>
      <c r="B262" s="170"/>
      <c r="C262" s="232" t="s">
        <v>317</v>
      </c>
      <c r="D262" s="233"/>
      <c r="E262" s="171">
        <v>16.8</v>
      </c>
      <c r="F262" s="200"/>
      <c r="G262" s="201"/>
      <c r="M262" s="169" t="s">
        <v>317</v>
      </c>
      <c r="O262" s="160"/>
    </row>
    <row r="263" spans="1:15" ht="12.75">
      <c r="A263" s="168"/>
      <c r="B263" s="170"/>
      <c r="C263" s="232" t="s">
        <v>318</v>
      </c>
      <c r="D263" s="233"/>
      <c r="E263" s="171">
        <v>16.4</v>
      </c>
      <c r="F263" s="200"/>
      <c r="G263" s="201"/>
      <c r="M263" s="169" t="s">
        <v>318</v>
      </c>
      <c r="O263" s="160"/>
    </row>
    <row r="264" spans="1:15" ht="12.75">
      <c r="A264" s="168"/>
      <c r="B264" s="170"/>
      <c r="C264" s="232" t="s">
        <v>319</v>
      </c>
      <c r="D264" s="233"/>
      <c r="E264" s="171">
        <v>81.6</v>
      </c>
      <c r="F264" s="200"/>
      <c r="G264" s="201"/>
      <c r="M264" s="169" t="s">
        <v>319</v>
      </c>
      <c r="O264" s="160"/>
    </row>
    <row r="265" spans="1:104" ht="12.75">
      <c r="A265" s="161">
        <v>45</v>
      </c>
      <c r="B265" s="162" t="s">
        <v>320</v>
      </c>
      <c r="C265" s="163" t="s">
        <v>557</v>
      </c>
      <c r="D265" s="164" t="s">
        <v>61</v>
      </c>
      <c r="E265" s="165"/>
      <c r="F265" s="165"/>
      <c r="G265" s="166">
        <f>E265*F265</f>
        <v>0</v>
      </c>
      <c r="O265" s="160">
        <v>2</v>
      </c>
      <c r="AA265" s="141">
        <v>7</v>
      </c>
      <c r="AB265" s="141">
        <v>1002</v>
      </c>
      <c r="AC265" s="141">
        <v>5</v>
      </c>
      <c r="AZ265" s="141">
        <v>2</v>
      </c>
      <c r="BA265" s="141">
        <f>IF(AZ265=1,G265,0)</f>
        <v>0</v>
      </c>
      <c r="BB265" s="141">
        <f>IF(AZ265=2,G265,0)</f>
        <v>0</v>
      </c>
      <c r="BC265" s="141">
        <f>IF(AZ265=3,G265,0)</f>
        <v>0</v>
      </c>
      <c r="BD265" s="141">
        <f>IF(AZ265=4,G265,0)</f>
        <v>0</v>
      </c>
      <c r="BE265" s="141">
        <f>IF(AZ265=5,G265,0)</f>
        <v>0</v>
      </c>
      <c r="CA265" s="167">
        <v>7</v>
      </c>
      <c r="CB265" s="167">
        <v>1002</v>
      </c>
      <c r="CZ265" s="141">
        <v>0</v>
      </c>
    </row>
    <row r="266" spans="1:57" ht="12.75">
      <c r="A266" s="172"/>
      <c r="B266" s="173" t="s">
        <v>73</v>
      </c>
      <c r="C266" s="174" t="str">
        <f>CONCATENATE(B210," ",C210)</f>
        <v>711 Izolace proti vodě</v>
      </c>
      <c r="D266" s="175"/>
      <c r="E266" s="176"/>
      <c r="F266" s="177"/>
      <c r="G266" s="178">
        <f>SUM(G210:G265)</f>
        <v>0</v>
      </c>
      <c r="O266" s="160">
        <v>4</v>
      </c>
      <c r="BA266" s="179">
        <f>SUM(BA210:BA265)</f>
        <v>0</v>
      </c>
      <c r="BB266" s="179">
        <f>SUM(BB210:BB265)</f>
        <v>0</v>
      </c>
      <c r="BC266" s="179">
        <f>SUM(BC210:BC265)</f>
        <v>0</v>
      </c>
      <c r="BD266" s="179">
        <f>SUM(BD210:BD265)</f>
        <v>0</v>
      </c>
      <c r="BE266" s="179">
        <f>SUM(BE210:BE265)</f>
        <v>0</v>
      </c>
    </row>
    <row r="267" spans="1:15" ht="12.75">
      <c r="A267" s="154" t="s">
        <v>72</v>
      </c>
      <c r="B267" s="155" t="s">
        <v>321</v>
      </c>
      <c r="C267" s="156" t="s">
        <v>322</v>
      </c>
      <c r="D267" s="157"/>
      <c r="E267" s="158"/>
      <c r="F267" s="198"/>
      <c r="G267" s="199"/>
      <c r="H267" s="159"/>
      <c r="I267" s="159"/>
      <c r="O267" s="160">
        <v>1</v>
      </c>
    </row>
    <row r="268" spans="1:104" ht="12.75">
      <c r="A268" s="161">
        <v>46</v>
      </c>
      <c r="B268" s="162" t="s">
        <v>323</v>
      </c>
      <c r="C268" s="163" t="s">
        <v>324</v>
      </c>
      <c r="D268" s="164" t="s">
        <v>118</v>
      </c>
      <c r="E268" s="165">
        <v>2</v>
      </c>
      <c r="F268" s="165"/>
      <c r="G268" s="166">
        <f>E268*F268</f>
        <v>0</v>
      </c>
      <c r="O268" s="160">
        <v>2</v>
      </c>
      <c r="AA268" s="141">
        <v>1</v>
      </c>
      <c r="AB268" s="141">
        <v>7</v>
      </c>
      <c r="AC268" s="141">
        <v>7</v>
      </c>
      <c r="AZ268" s="141">
        <v>2</v>
      </c>
      <c r="BA268" s="141">
        <f>IF(AZ268=1,G268,0)</f>
        <v>0</v>
      </c>
      <c r="BB268" s="141">
        <f>IF(AZ268=2,G268,0)</f>
        <v>0</v>
      </c>
      <c r="BC268" s="141">
        <f>IF(AZ268=3,G268,0)</f>
        <v>0</v>
      </c>
      <c r="BD268" s="141">
        <f>IF(AZ268=4,G268,0)</f>
        <v>0</v>
      </c>
      <c r="BE268" s="141">
        <f>IF(AZ268=5,G268,0)</f>
        <v>0</v>
      </c>
      <c r="CA268" s="167">
        <v>1</v>
      </c>
      <c r="CB268" s="167">
        <v>7</v>
      </c>
      <c r="CZ268" s="141">
        <v>6E-05</v>
      </c>
    </row>
    <row r="269" spans="1:104" ht="12.75">
      <c r="A269" s="161">
        <v>47</v>
      </c>
      <c r="B269" s="162" t="s">
        <v>325</v>
      </c>
      <c r="C269" s="163" t="s">
        <v>326</v>
      </c>
      <c r="D269" s="164" t="s">
        <v>90</v>
      </c>
      <c r="E269" s="165">
        <v>0.96</v>
      </c>
      <c r="F269" s="165"/>
      <c r="G269" s="166">
        <f>E269*F269</f>
        <v>0</v>
      </c>
      <c r="O269" s="160">
        <v>2</v>
      </c>
      <c r="AA269" s="141">
        <v>1</v>
      </c>
      <c r="AB269" s="141">
        <v>7</v>
      </c>
      <c r="AC269" s="141">
        <v>7</v>
      </c>
      <c r="AZ269" s="141">
        <v>2</v>
      </c>
      <c r="BA269" s="141">
        <f>IF(AZ269=1,G269,0)</f>
        <v>0</v>
      </c>
      <c r="BB269" s="141">
        <f>IF(AZ269=2,G269,0)</f>
        <v>0</v>
      </c>
      <c r="BC269" s="141">
        <f>IF(AZ269=3,G269,0)</f>
        <v>0</v>
      </c>
      <c r="BD269" s="141">
        <f>IF(AZ269=4,G269,0)</f>
        <v>0</v>
      </c>
      <c r="BE269" s="141">
        <f>IF(AZ269=5,G269,0)</f>
        <v>0</v>
      </c>
      <c r="CA269" s="167">
        <v>1</v>
      </c>
      <c r="CB269" s="167">
        <v>7</v>
      </c>
      <c r="CZ269" s="141">
        <v>0</v>
      </c>
    </row>
    <row r="270" spans="1:15" ht="12.75">
      <c r="A270" s="168"/>
      <c r="B270" s="170"/>
      <c r="C270" s="232" t="s">
        <v>327</v>
      </c>
      <c r="D270" s="233"/>
      <c r="E270" s="171">
        <v>0.96</v>
      </c>
      <c r="F270" s="200"/>
      <c r="G270" s="201"/>
      <c r="M270" s="169" t="s">
        <v>327</v>
      </c>
      <c r="O270" s="160"/>
    </row>
    <row r="271" spans="1:104" ht="12.75">
      <c r="A271" s="161">
        <v>48</v>
      </c>
      <c r="B271" s="162" t="s">
        <v>328</v>
      </c>
      <c r="C271" s="163" t="s">
        <v>329</v>
      </c>
      <c r="D271" s="164" t="s">
        <v>90</v>
      </c>
      <c r="E271" s="165">
        <v>0.93</v>
      </c>
      <c r="F271" s="165"/>
      <c r="G271" s="166">
        <f>E271*F271</f>
        <v>0</v>
      </c>
      <c r="O271" s="160">
        <v>2</v>
      </c>
      <c r="AA271" s="141">
        <v>1</v>
      </c>
      <c r="AB271" s="141">
        <v>7</v>
      </c>
      <c r="AC271" s="141">
        <v>7</v>
      </c>
      <c r="AZ271" s="141">
        <v>2</v>
      </c>
      <c r="BA271" s="141">
        <f>IF(AZ271=1,G271,0)</f>
        <v>0</v>
      </c>
      <c r="BB271" s="141">
        <f>IF(AZ271=2,G271,0)</f>
        <v>0</v>
      </c>
      <c r="BC271" s="141">
        <f>IF(AZ271=3,G271,0)</f>
        <v>0</v>
      </c>
      <c r="BD271" s="141">
        <f>IF(AZ271=4,G271,0)</f>
        <v>0</v>
      </c>
      <c r="BE271" s="141">
        <f>IF(AZ271=5,G271,0)</f>
        <v>0</v>
      </c>
      <c r="CA271" s="167">
        <v>1</v>
      </c>
      <c r="CB271" s="167">
        <v>7</v>
      </c>
      <c r="CZ271" s="141">
        <v>0</v>
      </c>
    </row>
    <row r="272" spans="1:15" ht="12.75">
      <c r="A272" s="168"/>
      <c r="B272" s="170"/>
      <c r="C272" s="232" t="s">
        <v>330</v>
      </c>
      <c r="D272" s="233"/>
      <c r="E272" s="171">
        <v>0.45</v>
      </c>
      <c r="F272" s="200"/>
      <c r="G272" s="201"/>
      <c r="M272" s="169" t="s">
        <v>330</v>
      </c>
      <c r="O272" s="160"/>
    </row>
    <row r="273" spans="1:15" ht="12.75">
      <c r="A273" s="168"/>
      <c r="B273" s="170"/>
      <c r="C273" s="232" t="s">
        <v>331</v>
      </c>
      <c r="D273" s="233"/>
      <c r="E273" s="171">
        <v>0.48</v>
      </c>
      <c r="F273" s="200"/>
      <c r="G273" s="201"/>
      <c r="M273" s="169" t="s">
        <v>331</v>
      </c>
      <c r="O273" s="160"/>
    </row>
    <row r="274" spans="1:104" ht="12.75">
      <c r="A274" s="161">
        <v>49</v>
      </c>
      <c r="B274" s="162" t="s">
        <v>332</v>
      </c>
      <c r="C274" s="163" t="s">
        <v>333</v>
      </c>
      <c r="D274" s="164" t="s">
        <v>118</v>
      </c>
      <c r="E274" s="165">
        <v>1</v>
      </c>
      <c r="F274" s="165"/>
      <c r="G274" s="166">
        <f>E274*F274</f>
        <v>0</v>
      </c>
      <c r="O274" s="160">
        <v>2</v>
      </c>
      <c r="AA274" s="141">
        <v>1</v>
      </c>
      <c r="AB274" s="141">
        <v>7</v>
      </c>
      <c r="AC274" s="141">
        <v>7</v>
      </c>
      <c r="AZ274" s="141">
        <v>2</v>
      </c>
      <c r="BA274" s="141">
        <f>IF(AZ274=1,G274,0)</f>
        <v>0</v>
      </c>
      <c r="BB274" s="141">
        <f>IF(AZ274=2,G274,0)</f>
        <v>0</v>
      </c>
      <c r="BC274" s="141">
        <f>IF(AZ274=3,G274,0)</f>
        <v>0</v>
      </c>
      <c r="BD274" s="141">
        <f>IF(AZ274=4,G274,0)</f>
        <v>0</v>
      </c>
      <c r="BE274" s="141">
        <f>IF(AZ274=5,G274,0)</f>
        <v>0</v>
      </c>
      <c r="CA274" s="167">
        <v>1</v>
      </c>
      <c r="CB274" s="167">
        <v>7</v>
      </c>
      <c r="CZ274" s="141">
        <v>0.03071</v>
      </c>
    </row>
    <row r="275" spans="1:104" ht="12.75">
      <c r="A275" s="161">
        <v>50</v>
      </c>
      <c r="B275" s="162" t="s">
        <v>334</v>
      </c>
      <c r="C275" s="163" t="s">
        <v>335</v>
      </c>
      <c r="D275" s="164" t="s">
        <v>118</v>
      </c>
      <c r="E275" s="165">
        <v>1</v>
      </c>
      <c r="F275" s="165"/>
      <c r="G275" s="166">
        <f>E275*F275</f>
        <v>0</v>
      </c>
      <c r="O275" s="160">
        <v>2</v>
      </c>
      <c r="AA275" s="141">
        <v>1</v>
      </c>
      <c r="AB275" s="141">
        <v>7</v>
      </c>
      <c r="AC275" s="141">
        <v>7</v>
      </c>
      <c r="AZ275" s="141">
        <v>2</v>
      </c>
      <c r="BA275" s="141">
        <f>IF(AZ275=1,G275,0)</f>
        <v>0</v>
      </c>
      <c r="BB275" s="141">
        <f>IF(AZ275=2,G275,0)</f>
        <v>0</v>
      </c>
      <c r="BC275" s="141">
        <f>IF(AZ275=3,G275,0)</f>
        <v>0</v>
      </c>
      <c r="BD275" s="141">
        <f>IF(AZ275=4,G275,0)</f>
        <v>0</v>
      </c>
      <c r="BE275" s="141">
        <f>IF(AZ275=5,G275,0)</f>
        <v>0</v>
      </c>
      <c r="CA275" s="167">
        <v>1</v>
      </c>
      <c r="CB275" s="167">
        <v>7</v>
      </c>
      <c r="CZ275" s="141">
        <v>0.03256</v>
      </c>
    </row>
    <row r="276" spans="1:104" ht="12.75">
      <c r="A276" s="161">
        <v>51</v>
      </c>
      <c r="B276" s="162" t="s">
        <v>336</v>
      </c>
      <c r="C276" s="163" t="s">
        <v>337</v>
      </c>
      <c r="D276" s="164" t="s">
        <v>97</v>
      </c>
      <c r="E276" s="165">
        <v>1</v>
      </c>
      <c r="F276" s="165"/>
      <c r="G276" s="166">
        <f>E276*F276</f>
        <v>0</v>
      </c>
      <c r="O276" s="160">
        <v>2</v>
      </c>
      <c r="AA276" s="141">
        <v>12</v>
      </c>
      <c r="AB276" s="141">
        <v>0</v>
      </c>
      <c r="AC276" s="141">
        <v>81</v>
      </c>
      <c r="AZ276" s="141">
        <v>2</v>
      </c>
      <c r="BA276" s="141">
        <f>IF(AZ276=1,G276,0)</f>
        <v>0</v>
      </c>
      <c r="BB276" s="141">
        <f>IF(AZ276=2,G276,0)</f>
        <v>0</v>
      </c>
      <c r="BC276" s="141">
        <f>IF(AZ276=3,G276,0)</f>
        <v>0</v>
      </c>
      <c r="BD276" s="141">
        <f>IF(AZ276=4,G276,0)</f>
        <v>0</v>
      </c>
      <c r="BE276" s="141">
        <f>IF(AZ276=5,G276,0)</f>
        <v>0</v>
      </c>
      <c r="CA276" s="167">
        <v>12</v>
      </c>
      <c r="CB276" s="167">
        <v>0</v>
      </c>
      <c r="CZ276" s="141">
        <v>0.01242</v>
      </c>
    </row>
    <row r="277" spans="1:104" ht="12.75">
      <c r="A277" s="161">
        <v>52</v>
      </c>
      <c r="B277" s="162" t="s">
        <v>338</v>
      </c>
      <c r="C277" s="163" t="s">
        <v>339</v>
      </c>
      <c r="D277" s="164" t="s">
        <v>118</v>
      </c>
      <c r="E277" s="165">
        <v>2</v>
      </c>
      <c r="F277" s="165"/>
      <c r="G277" s="166">
        <f>E277*F277</f>
        <v>0</v>
      </c>
      <c r="O277" s="160">
        <v>2</v>
      </c>
      <c r="AA277" s="141">
        <v>12</v>
      </c>
      <c r="AB277" s="141">
        <v>0</v>
      </c>
      <c r="AC277" s="141">
        <v>107</v>
      </c>
      <c r="AZ277" s="141">
        <v>2</v>
      </c>
      <c r="BA277" s="141">
        <f>IF(AZ277=1,G277,0)</f>
        <v>0</v>
      </c>
      <c r="BB277" s="141">
        <f>IF(AZ277=2,G277,0)</f>
        <v>0</v>
      </c>
      <c r="BC277" s="141">
        <f>IF(AZ277=3,G277,0)</f>
        <v>0</v>
      </c>
      <c r="BD277" s="141">
        <f>IF(AZ277=4,G277,0)</f>
        <v>0</v>
      </c>
      <c r="BE277" s="141">
        <f>IF(AZ277=5,G277,0)</f>
        <v>0</v>
      </c>
      <c r="CA277" s="167">
        <v>12</v>
      </c>
      <c r="CB277" s="167">
        <v>0</v>
      </c>
      <c r="CZ277" s="141">
        <v>0</v>
      </c>
    </row>
    <row r="278" spans="1:104" ht="12.75">
      <c r="A278" s="161">
        <v>53</v>
      </c>
      <c r="B278" s="162" t="s">
        <v>340</v>
      </c>
      <c r="C278" s="163" t="s">
        <v>555</v>
      </c>
      <c r="D278" s="164" t="s">
        <v>61</v>
      </c>
      <c r="E278" s="165"/>
      <c r="F278" s="165"/>
      <c r="G278" s="166">
        <f>E278*F278</f>
        <v>0</v>
      </c>
      <c r="O278" s="160">
        <v>2</v>
      </c>
      <c r="AA278" s="141">
        <v>7</v>
      </c>
      <c r="AB278" s="141">
        <v>1002</v>
      </c>
      <c r="AC278" s="141">
        <v>5</v>
      </c>
      <c r="AZ278" s="141">
        <v>2</v>
      </c>
      <c r="BA278" s="141">
        <f>IF(AZ278=1,G278,0)</f>
        <v>0</v>
      </c>
      <c r="BB278" s="141">
        <f>IF(AZ278=2,G278,0)</f>
        <v>0</v>
      </c>
      <c r="BC278" s="141">
        <f>IF(AZ278=3,G278,0)</f>
        <v>0</v>
      </c>
      <c r="BD278" s="141">
        <f>IF(AZ278=4,G278,0)</f>
        <v>0</v>
      </c>
      <c r="BE278" s="141">
        <f>IF(AZ278=5,G278,0)</f>
        <v>0</v>
      </c>
      <c r="CA278" s="167">
        <v>7</v>
      </c>
      <c r="CB278" s="167">
        <v>1002</v>
      </c>
      <c r="CZ278" s="141">
        <v>0</v>
      </c>
    </row>
    <row r="279" spans="1:57" ht="12.75">
      <c r="A279" s="172"/>
      <c r="B279" s="173" t="s">
        <v>73</v>
      </c>
      <c r="C279" s="174" t="str">
        <f>CONCATENATE(B267," ",C267)</f>
        <v>735 Otopná tělesa</v>
      </c>
      <c r="D279" s="175"/>
      <c r="E279" s="176"/>
      <c r="F279" s="177"/>
      <c r="G279" s="178">
        <f>SUM(G267:G278)</f>
        <v>0</v>
      </c>
      <c r="O279" s="160">
        <v>4</v>
      </c>
      <c r="BA279" s="179">
        <f>SUM(BA267:BA278)</f>
        <v>0</v>
      </c>
      <c r="BB279" s="179">
        <f>SUM(BB267:BB278)</f>
        <v>0</v>
      </c>
      <c r="BC279" s="179">
        <f>SUM(BC267:BC278)</f>
        <v>0</v>
      </c>
      <c r="BD279" s="179">
        <f>SUM(BD267:BD278)</f>
        <v>0</v>
      </c>
      <c r="BE279" s="179">
        <f>SUM(BE267:BE278)</f>
        <v>0</v>
      </c>
    </row>
    <row r="280" spans="1:15" ht="12.75">
      <c r="A280" s="154" t="s">
        <v>72</v>
      </c>
      <c r="B280" s="155" t="s">
        <v>341</v>
      </c>
      <c r="C280" s="156" t="s">
        <v>342</v>
      </c>
      <c r="D280" s="157"/>
      <c r="E280" s="158"/>
      <c r="F280" s="198"/>
      <c r="G280" s="199"/>
      <c r="H280" s="159"/>
      <c r="I280" s="159"/>
      <c r="O280" s="160">
        <v>1</v>
      </c>
    </row>
    <row r="281" spans="1:104" ht="22.5">
      <c r="A281" s="161">
        <v>54</v>
      </c>
      <c r="B281" s="162" t="s">
        <v>343</v>
      </c>
      <c r="C281" s="163" t="s">
        <v>344</v>
      </c>
      <c r="D281" s="164" t="s">
        <v>118</v>
      </c>
      <c r="E281" s="165">
        <v>1</v>
      </c>
      <c r="F281" s="165"/>
      <c r="G281" s="166">
        <f>E281*F281</f>
        <v>0</v>
      </c>
      <c r="O281" s="160">
        <v>2</v>
      </c>
      <c r="AA281" s="141">
        <v>1</v>
      </c>
      <c r="AB281" s="141">
        <v>7</v>
      </c>
      <c r="AC281" s="141">
        <v>7</v>
      </c>
      <c r="AZ281" s="141">
        <v>2</v>
      </c>
      <c r="BA281" s="141">
        <f>IF(AZ281=1,G281,0)</f>
        <v>0</v>
      </c>
      <c r="BB281" s="141">
        <f>IF(AZ281=2,G281,0)</f>
        <v>0</v>
      </c>
      <c r="BC281" s="141">
        <f>IF(AZ281=3,G281,0)</f>
        <v>0</v>
      </c>
      <c r="BD281" s="141">
        <f>IF(AZ281=4,G281,0)</f>
        <v>0</v>
      </c>
      <c r="BE281" s="141">
        <f>IF(AZ281=5,G281,0)</f>
        <v>0</v>
      </c>
      <c r="CA281" s="167">
        <v>1</v>
      </c>
      <c r="CB281" s="167">
        <v>7</v>
      </c>
      <c r="CZ281" s="141">
        <v>0</v>
      </c>
    </row>
    <row r="282" spans="1:15" ht="12.75">
      <c r="A282" s="168"/>
      <c r="B282" s="170"/>
      <c r="C282" s="232" t="s">
        <v>345</v>
      </c>
      <c r="D282" s="233"/>
      <c r="E282" s="171">
        <v>1</v>
      </c>
      <c r="F282" s="200"/>
      <c r="G282" s="201"/>
      <c r="M282" s="169" t="s">
        <v>345</v>
      </c>
      <c r="O282" s="160"/>
    </row>
    <row r="283" spans="1:104" ht="12.75">
      <c r="A283" s="161">
        <v>55</v>
      </c>
      <c r="B283" s="162" t="s">
        <v>346</v>
      </c>
      <c r="C283" s="163" t="s">
        <v>347</v>
      </c>
      <c r="D283" s="164" t="s">
        <v>118</v>
      </c>
      <c r="E283" s="165">
        <v>1</v>
      </c>
      <c r="F283" s="165"/>
      <c r="G283" s="166">
        <f aca="true" t="shared" si="0" ref="G283:G288">E283*F283</f>
        <v>0</v>
      </c>
      <c r="O283" s="160">
        <v>2</v>
      </c>
      <c r="AA283" s="141">
        <v>1</v>
      </c>
      <c r="AB283" s="141">
        <v>7</v>
      </c>
      <c r="AC283" s="141">
        <v>7</v>
      </c>
      <c r="AZ283" s="141">
        <v>2</v>
      </c>
      <c r="BA283" s="141">
        <f aca="true" t="shared" si="1" ref="BA283:BA288">IF(AZ283=1,G283,0)</f>
        <v>0</v>
      </c>
      <c r="BB283" s="141">
        <f aca="true" t="shared" si="2" ref="BB283:BB288">IF(AZ283=2,G283,0)</f>
        <v>0</v>
      </c>
      <c r="BC283" s="141">
        <f aca="true" t="shared" si="3" ref="BC283:BC288">IF(AZ283=3,G283,0)</f>
        <v>0</v>
      </c>
      <c r="BD283" s="141">
        <f aca="true" t="shared" si="4" ref="BD283:BD288">IF(AZ283=4,G283,0)</f>
        <v>0</v>
      </c>
      <c r="BE283" s="141">
        <f aca="true" t="shared" si="5" ref="BE283:BE288">IF(AZ283=5,G283,0)</f>
        <v>0</v>
      </c>
      <c r="CA283" s="167">
        <v>1</v>
      </c>
      <c r="CB283" s="167">
        <v>7</v>
      </c>
      <c r="CZ283" s="141">
        <v>0</v>
      </c>
    </row>
    <row r="284" spans="1:104" ht="12.75">
      <c r="A284" s="161">
        <v>56</v>
      </c>
      <c r="B284" s="162" t="s">
        <v>348</v>
      </c>
      <c r="C284" s="163" t="s">
        <v>349</v>
      </c>
      <c r="D284" s="164" t="s">
        <v>118</v>
      </c>
      <c r="E284" s="165">
        <v>1</v>
      </c>
      <c r="F284" s="165"/>
      <c r="G284" s="166">
        <f t="shared" si="0"/>
        <v>0</v>
      </c>
      <c r="O284" s="160">
        <v>2</v>
      </c>
      <c r="AA284" s="141">
        <v>1</v>
      </c>
      <c r="AB284" s="141">
        <v>7</v>
      </c>
      <c r="AC284" s="141">
        <v>7</v>
      </c>
      <c r="AZ284" s="141">
        <v>2</v>
      </c>
      <c r="BA284" s="141">
        <f t="shared" si="1"/>
        <v>0</v>
      </c>
      <c r="BB284" s="141">
        <f t="shared" si="2"/>
        <v>0</v>
      </c>
      <c r="BC284" s="141">
        <f t="shared" si="3"/>
        <v>0</v>
      </c>
      <c r="BD284" s="141">
        <f t="shared" si="4"/>
        <v>0</v>
      </c>
      <c r="BE284" s="141">
        <f t="shared" si="5"/>
        <v>0</v>
      </c>
      <c r="CA284" s="167">
        <v>1</v>
      </c>
      <c r="CB284" s="167">
        <v>7</v>
      </c>
      <c r="CZ284" s="141">
        <v>1E-05</v>
      </c>
    </row>
    <row r="285" spans="1:104" ht="12.75">
      <c r="A285" s="161">
        <v>57</v>
      </c>
      <c r="B285" s="162" t="s">
        <v>350</v>
      </c>
      <c r="C285" s="163" t="s">
        <v>351</v>
      </c>
      <c r="D285" s="164" t="s">
        <v>118</v>
      </c>
      <c r="E285" s="165">
        <v>1</v>
      </c>
      <c r="F285" s="165"/>
      <c r="G285" s="166">
        <f t="shared" si="0"/>
        <v>0</v>
      </c>
      <c r="O285" s="160">
        <v>2</v>
      </c>
      <c r="AA285" s="141">
        <v>3</v>
      </c>
      <c r="AB285" s="141">
        <v>7</v>
      </c>
      <c r="AC285" s="141">
        <v>61187156</v>
      </c>
      <c r="AZ285" s="141">
        <v>2</v>
      </c>
      <c r="BA285" s="141">
        <f t="shared" si="1"/>
        <v>0</v>
      </c>
      <c r="BB285" s="141">
        <f t="shared" si="2"/>
        <v>0</v>
      </c>
      <c r="BC285" s="141">
        <f t="shared" si="3"/>
        <v>0</v>
      </c>
      <c r="BD285" s="141">
        <f t="shared" si="4"/>
        <v>0</v>
      </c>
      <c r="BE285" s="141">
        <f t="shared" si="5"/>
        <v>0</v>
      </c>
      <c r="CA285" s="167">
        <v>3</v>
      </c>
      <c r="CB285" s="167">
        <v>7</v>
      </c>
      <c r="CZ285" s="141">
        <v>0.00107</v>
      </c>
    </row>
    <row r="286" spans="1:104" ht="12.75">
      <c r="A286" s="161">
        <v>58</v>
      </c>
      <c r="B286" s="162" t="s">
        <v>352</v>
      </c>
      <c r="C286" s="163" t="s">
        <v>353</v>
      </c>
      <c r="D286" s="164" t="s">
        <v>118</v>
      </c>
      <c r="E286" s="165">
        <v>1</v>
      </c>
      <c r="F286" s="165"/>
      <c r="G286" s="166">
        <f t="shared" si="0"/>
        <v>0</v>
      </c>
      <c r="O286" s="160">
        <v>2</v>
      </c>
      <c r="AA286" s="141">
        <v>12</v>
      </c>
      <c r="AB286" s="141">
        <v>1</v>
      </c>
      <c r="AC286" s="141">
        <v>2</v>
      </c>
      <c r="AZ286" s="141">
        <v>2</v>
      </c>
      <c r="BA286" s="141">
        <f t="shared" si="1"/>
        <v>0</v>
      </c>
      <c r="BB286" s="141">
        <f t="shared" si="2"/>
        <v>0</v>
      </c>
      <c r="BC286" s="141">
        <f t="shared" si="3"/>
        <v>0</v>
      </c>
      <c r="BD286" s="141">
        <f t="shared" si="4"/>
        <v>0</v>
      </c>
      <c r="BE286" s="141">
        <f t="shared" si="5"/>
        <v>0</v>
      </c>
      <c r="CA286" s="167">
        <v>12</v>
      </c>
      <c r="CB286" s="167">
        <v>1</v>
      </c>
      <c r="CZ286" s="141">
        <v>0.0008</v>
      </c>
    </row>
    <row r="287" spans="1:104" ht="22.5">
      <c r="A287" s="161">
        <v>59</v>
      </c>
      <c r="B287" s="162" t="s">
        <v>354</v>
      </c>
      <c r="C287" s="163" t="s">
        <v>355</v>
      </c>
      <c r="D287" s="164" t="s">
        <v>118</v>
      </c>
      <c r="E287" s="165">
        <v>1</v>
      </c>
      <c r="F287" s="165"/>
      <c r="G287" s="166">
        <f t="shared" si="0"/>
        <v>0</v>
      </c>
      <c r="O287" s="160">
        <v>2</v>
      </c>
      <c r="AA287" s="141">
        <v>12</v>
      </c>
      <c r="AB287" s="141">
        <v>1</v>
      </c>
      <c r="AC287" s="141">
        <v>72</v>
      </c>
      <c r="AZ287" s="141">
        <v>2</v>
      </c>
      <c r="BA287" s="141">
        <f t="shared" si="1"/>
        <v>0</v>
      </c>
      <c r="BB287" s="141">
        <f t="shared" si="2"/>
        <v>0</v>
      </c>
      <c r="BC287" s="141">
        <f t="shared" si="3"/>
        <v>0</v>
      </c>
      <c r="BD287" s="141">
        <f t="shared" si="4"/>
        <v>0</v>
      </c>
      <c r="BE287" s="141">
        <f t="shared" si="5"/>
        <v>0</v>
      </c>
      <c r="CA287" s="167">
        <v>12</v>
      </c>
      <c r="CB287" s="167">
        <v>1</v>
      </c>
      <c r="CZ287" s="141">
        <v>0.033</v>
      </c>
    </row>
    <row r="288" spans="1:104" ht="12.75">
      <c r="A288" s="161">
        <v>60</v>
      </c>
      <c r="B288" s="162" t="s">
        <v>356</v>
      </c>
      <c r="C288" s="163" t="s">
        <v>556</v>
      </c>
      <c r="D288" s="164" t="s">
        <v>61</v>
      </c>
      <c r="E288" s="165"/>
      <c r="F288" s="165"/>
      <c r="G288" s="166">
        <f t="shared" si="0"/>
        <v>0</v>
      </c>
      <c r="O288" s="160">
        <v>2</v>
      </c>
      <c r="AA288" s="141">
        <v>7</v>
      </c>
      <c r="AB288" s="141">
        <v>1002</v>
      </c>
      <c r="AC288" s="141">
        <v>5</v>
      </c>
      <c r="AZ288" s="141">
        <v>2</v>
      </c>
      <c r="BA288" s="141">
        <f t="shared" si="1"/>
        <v>0</v>
      </c>
      <c r="BB288" s="141">
        <f t="shared" si="2"/>
        <v>0</v>
      </c>
      <c r="BC288" s="141">
        <f t="shared" si="3"/>
        <v>0</v>
      </c>
      <c r="BD288" s="141">
        <f t="shared" si="4"/>
        <v>0</v>
      </c>
      <c r="BE288" s="141">
        <f t="shared" si="5"/>
        <v>0</v>
      </c>
      <c r="CA288" s="167">
        <v>7</v>
      </c>
      <c r="CB288" s="167">
        <v>1002</v>
      </c>
      <c r="CZ288" s="141">
        <v>0</v>
      </c>
    </row>
    <row r="289" spans="1:57" ht="12.75">
      <c r="A289" s="172"/>
      <c r="B289" s="173" t="s">
        <v>73</v>
      </c>
      <c r="C289" s="174" t="str">
        <f>CONCATENATE(B280," ",C280)</f>
        <v>766 Konstrukce truhlářské</v>
      </c>
      <c r="D289" s="175"/>
      <c r="E289" s="176"/>
      <c r="F289" s="177"/>
      <c r="G289" s="178">
        <f>SUM(G280:G288)</f>
        <v>0</v>
      </c>
      <c r="O289" s="160">
        <v>4</v>
      </c>
      <c r="BA289" s="179">
        <f>SUM(BA280:BA288)</f>
        <v>0</v>
      </c>
      <c r="BB289" s="179">
        <f>SUM(BB280:BB288)</f>
        <v>0</v>
      </c>
      <c r="BC289" s="179">
        <f>SUM(BC280:BC288)</f>
        <v>0</v>
      </c>
      <c r="BD289" s="179">
        <f>SUM(BD280:BD288)</f>
        <v>0</v>
      </c>
      <c r="BE289" s="179">
        <f>SUM(BE280:BE288)</f>
        <v>0</v>
      </c>
    </row>
    <row r="290" spans="1:15" ht="12.75">
      <c r="A290" s="154" t="s">
        <v>72</v>
      </c>
      <c r="B290" s="155" t="s">
        <v>357</v>
      </c>
      <c r="C290" s="156" t="s">
        <v>358</v>
      </c>
      <c r="D290" s="157"/>
      <c r="E290" s="158"/>
      <c r="F290" s="198"/>
      <c r="G290" s="199"/>
      <c r="H290" s="159"/>
      <c r="I290" s="159"/>
      <c r="O290" s="160">
        <v>1</v>
      </c>
    </row>
    <row r="291" spans="1:104" ht="22.5">
      <c r="A291" s="161">
        <v>61</v>
      </c>
      <c r="B291" s="162" t="s">
        <v>359</v>
      </c>
      <c r="C291" s="163" t="s">
        <v>360</v>
      </c>
      <c r="D291" s="164" t="s">
        <v>90</v>
      </c>
      <c r="E291" s="165">
        <v>274.9</v>
      </c>
      <c r="F291" s="165"/>
      <c r="G291" s="166">
        <f>E291*F291</f>
        <v>0</v>
      </c>
      <c r="O291" s="160">
        <v>2</v>
      </c>
      <c r="AA291" s="141">
        <v>1</v>
      </c>
      <c r="AB291" s="141">
        <v>7</v>
      </c>
      <c r="AC291" s="141">
        <v>7</v>
      </c>
      <c r="AZ291" s="141">
        <v>2</v>
      </c>
      <c r="BA291" s="141">
        <f>IF(AZ291=1,G291,0)</f>
        <v>0</v>
      </c>
      <c r="BB291" s="141">
        <f>IF(AZ291=2,G291,0)</f>
        <v>0</v>
      </c>
      <c r="BC291" s="141">
        <f>IF(AZ291=3,G291,0)</f>
        <v>0</v>
      </c>
      <c r="BD291" s="141">
        <f>IF(AZ291=4,G291,0)</f>
        <v>0</v>
      </c>
      <c r="BE291" s="141">
        <f>IF(AZ291=5,G291,0)</f>
        <v>0</v>
      </c>
      <c r="CA291" s="167">
        <v>1</v>
      </c>
      <c r="CB291" s="167">
        <v>7</v>
      </c>
      <c r="CZ291" s="141">
        <v>0</v>
      </c>
    </row>
    <row r="292" spans="1:15" ht="12.75">
      <c r="A292" s="168"/>
      <c r="B292" s="170"/>
      <c r="C292" s="232" t="s">
        <v>361</v>
      </c>
      <c r="D292" s="233"/>
      <c r="E292" s="171">
        <v>0</v>
      </c>
      <c r="F292" s="200"/>
      <c r="G292" s="201"/>
      <c r="M292" s="169" t="s">
        <v>361</v>
      </c>
      <c r="O292" s="160"/>
    </row>
    <row r="293" spans="1:15" ht="12.75">
      <c r="A293" s="168"/>
      <c r="B293" s="170"/>
      <c r="C293" s="232" t="s">
        <v>291</v>
      </c>
      <c r="D293" s="233"/>
      <c r="E293" s="171">
        <v>0</v>
      </c>
      <c r="F293" s="200"/>
      <c r="G293" s="201"/>
      <c r="M293" s="169" t="s">
        <v>291</v>
      </c>
      <c r="O293" s="160"/>
    </row>
    <row r="294" spans="1:15" ht="12.75">
      <c r="A294" s="168"/>
      <c r="B294" s="170"/>
      <c r="C294" s="232" t="s">
        <v>292</v>
      </c>
      <c r="D294" s="233"/>
      <c r="E294" s="171">
        <v>54.9</v>
      </c>
      <c r="F294" s="200"/>
      <c r="G294" s="201"/>
      <c r="M294" s="169" t="s">
        <v>292</v>
      </c>
      <c r="O294" s="160"/>
    </row>
    <row r="295" spans="1:15" ht="12.75">
      <c r="A295" s="168"/>
      <c r="B295" s="170"/>
      <c r="C295" s="232" t="s">
        <v>293</v>
      </c>
      <c r="D295" s="233"/>
      <c r="E295" s="171">
        <v>111.4</v>
      </c>
      <c r="F295" s="200"/>
      <c r="G295" s="201"/>
      <c r="M295" s="169" t="s">
        <v>293</v>
      </c>
      <c r="O295" s="160"/>
    </row>
    <row r="296" spans="1:15" ht="12.75">
      <c r="A296" s="168"/>
      <c r="B296" s="170"/>
      <c r="C296" s="232" t="s">
        <v>294</v>
      </c>
      <c r="D296" s="233"/>
      <c r="E296" s="171">
        <v>93.6</v>
      </c>
      <c r="F296" s="200"/>
      <c r="G296" s="201"/>
      <c r="M296" s="169" t="s">
        <v>294</v>
      </c>
      <c r="O296" s="160"/>
    </row>
    <row r="297" spans="1:15" ht="12.75">
      <c r="A297" s="168"/>
      <c r="B297" s="170"/>
      <c r="C297" s="232" t="s">
        <v>362</v>
      </c>
      <c r="D297" s="233"/>
      <c r="E297" s="171">
        <v>0</v>
      </c>
      <c r="F297" s="200"/>
      <c r="G297" s="201"/>
      <c r="M297" s="169" t="s">
        <v>362</v>
      </c>
      <c r="O297" s="160"/>
    </row>
    <row r="298" spans="1:15" ht="12.75">
      <c r="A298" s="168"/>
      <c r="B298" s="170"/>
      <c r="C298" s="232" t="s">
        <v>363</v>
      </c>
      <c r="D298" s="233"/>
      <c r="E298" s="171">
        <v>15</v>
      </c>
      <c r="F298" s="200"/>
      <c r="G298" s="201"/>
      <c r="M298" s="169" t="s">
        <v>363</v>
      </c>
      <c r="O298" s="160"/>
    </row>
    <row r="299" spans="1:104" ht="22.5">
      <c r="A299" s="161">
        <v>62</v>
      </c>
      <c r="B299" s="162" t="s">
        <v>364</v>
      </c>
      <c r="C299" s="163" t="s">
        <v>365</v>
      </c>
      <c r="D299" s="164" t="s">
        <v>90</v>
      </c>
      <c r="E299" s="165">
        <v>282.4</v>
      </c>
      <c r="F299" s="165"/>
      <c r="G299" s="166">
        <f>E299*F299</f>
        <v>0</v>
      </c>
      <c r="O299" s="160">
        <v>2</v>
      </c>
      <c r="AA299" s="141">
        <v>1</v>
      </c>
      <c r="AB299" s="141">
        <v>7</v>
      </c>
      <c r="AC299" s="141">
        <v>7</v>
      </c>
      <c r="AZ299" s="141">
        <v>2</v>
      </c>
      <c r="BA299" s="141">
        <f>IF(AZ299=1,G299,0)</f>
        <v>0</v>
      </c>
      <c r="BB299" s="141">
        <f>IF(AZ299=2,G299,0)</f>
        <v>0</v>
      </c>
      <c r="BC299" s="141">
        <f>IF(AZ299=3,G299,0)</f>
        <v>0</v>
      </c>
      <c r="BD299" s="141">
        <f>IF(AZ299=4,G299,0)</f>
        <v>0</v>
      </c>
      <c r="BE299" s="141">
        <f>IF(AZ299=5,G299,0)</f>
        <v>0</v>
      </c>
      <c r="CA299" s="167">
        <v>1</v>
      </c>
      <c r="CB299" s="167">
        <v>7</v>
      </c>
      <c r="CZ299" s="141">
        <v>0</v>
      </c>
    </row>
    <row r="300" spans="1:15" ht="12.75">
      <c r="A300" s="168"/>
      <c r="B300" s="170"/>
      <c r="C300" s="232" t="s">
        <v>291</v>
      </c>
      <c r="D300" s="233"/>
      <c r="E300" s="171">
        <v>0</v>
      </c>
      <c r="F300" s="200"/>
      <c r="G300" s="201"/>
      <c r="M300" s="169" t="s">
        <v>291</v>
      </c>
      <c r="O300" s="160"/>
    </row>
    <row r="301" spans="1:15" ht="12.75">
      <c r="A301" s="168"/>
      <c r="B301" s="170"/>
      <c r="C301" s="232" t="s">
        <v>292</v>
      </c>
      <c r="D301" s="233"/>
      <c r="E301" s="171">
        <v>54.9</v>
      </c>
      <c r="F301" s="200"/>
      <c r="G301" s="201"/>
      <c r="M301" s="169" t="s">
        <v>292</v>
      </c>
      <c r="O301" s="160"/>
    </row>
    <row r="302" spans="1:15" ht="12.75">
      <c r="A302" s="168"/>
      <c r="B302" s="170"/>
      <c r="C302" s="232" t="s">
        <v>293</v>
      </c>
      <c r="D302" s="233"/>
      <c r="E302" s="171">
        <v>111.4</v>
      </c>
      <c r="F302" s="200"/>
      <c r="G302" s="201"/>
      <c r="M302" s="169" t="s">
        <v>293</v>
      </c>
      <c r="O302" s="160"/>
    </row>
    <row r="303" spans="1:15" ht="12.75">
      <c r="A303" s="168"/>
      <c r="B303" s="170"/>
      <c r="C303" s="232" t="s">
        <v>294</v>
      </c>
      <c r="D303" s="233"/>
      <c r="E303" s="171">
        <v>93.6</v>
      </c>
      <c r="F303" s="200"/>
      <c r="G303" s="201"/>
      <c r="M303" s="169" t="s">
        <v>294</v>
      </c>
      <c r="O303" s="160"/>
    </row>
    <row r="304" spans="1:15" ht="12.75">
      <c r="A304" s="168"/>
      <c r="B304" s="170"/>
      <c r="C304" s="232" t="s">
        <v>366</v>
      </c>
      <c r="D304" s="233"/>
      <c r="E304" s="171">
        <v>22.5</v>
      </c>
      <c r="F304" s="200"/>
      <c r="G304" s="201"/>
      <c r="M304" s="169" t="s">
        <v>366</v>
      </c>
      <c r="O304" s="160"/>
    </row>
    <row r="305" spans="1:104" ht="22.5">
      <c r="A305" s="161">
        <v>63</v>
      </c>
      <c r="B305" s="162" t="s">
        <v>367</v>
      </c>
      <c r="C305" s="163" t="s">
        <v>368</v>
      </c>
      <c r="D305" s="164" t="s">
        <v>97</v>
      </c>
      <c r="E305" s="165">
        <v>150.1</v>
      </c>
      <c r="F305" s="165"/>
      <c r="G305" s="166">
        <f>E305*F305</f>
        <v>0</v>
      </c>
      <c r="O305" s="160">
        <v>2</v>
      </c>
      <c r="AA305" s="141">
        <v>1</v>
      </c>
      <c r="AB305" s="141">
        <v>7</v>
      </c>
      <c r="AC305" s="141">
        <v>7</v>
      </c>
      <c r="AZ305" s="141">
        <v>2</v>
      </c>
      <c r="BA305" s="141">
        <f>IF(AZ305=1,G305,0)</f>
        <v>0</v>
      </c>
      <c r="BB305" s="141">
        <f>IF(AZ305=2,G305,0)</f>
        <v>0</v>
      </c>
      <c r="BC305" s="141">
        <f>IF(AZ305=3,G305,0)</f>
        <v>0</v>
      </c>
      <c r="BD305" s="141">
        <f>IF(AZ305=4,G305,0)</f>
        <v>0</v>
      </c>
      <c r="BE305" s="141">
        <f>IF(AZ305=5,G305,0)</f>
        <v>0</v>
      </c>
      <c r="CA305" s="167">
        <v>1</v>
      </c>
      <c r="CB305" s="167">
        <v>7</v>
      </c>
      <c r="CZ305" s="141">
        <v>0.00049</v>
      </c>
    </row>
    <row r="306" spans="1:15" ht="12.75">
      <c r="A306" s="168"/>
      <c r="B306" s="170"/>
      <c r="C306" s="232" t="s">
        <v>163</v>
      </c>
      <c r="D306" s="233"/>
      <c r="E306" s="171">
        <v>0</v>
      </c>
      <c r="F306" s="200"/>
      <c r="G306" s="201"/>
      <c r="M306" s="169" t="s">
        <v>163</v>
      </c>
      <c r="O306" s="160"/>
    </row>
    <row r="307" spans="1:15" ht="12.75">
      <c r="A307" s="168"/>
      <c r="B307" s="170"/>
      <c r="C307" s="232" t="s">
        <v>369</v>
      </c>
      <c r="D307" s="233"/>
      <c r="E307" s="171">
        <v>16.3</v>
      </c>
      <c r="F307" s="200"/>
      <c r="G307" s="201"/>
      <c r="M307" s="169" t="s">
        <v>369</v>
      </c>
      <c r="O307" s="160"/>
    </row>
    <row r="308" spans="1:15" ht="12.75">
      <c r="A308" s="168"/>
      <c r="B308" s="170"/>
      <c r="C308" s="232" t="s">
        <v>370</v>
      </c>
      <c r="D308" s="233"/>
      <c r="E308" s="171">
        <v>4.5</v>
      </c>
      <c r="F308" s="200"/>
      <c r="G308" s="201"/>
      <c r="M308" s="169" t="s">
        <v>370</v>
      </c>
      <c r="O308" s="160"/>
    </row>
    <row r="309" spans="1:15" ht="12.75">
      <c r="A309" s="168"/>
      <c r="B309" s="170"/>
      <c r="C309" s="232" t="s">
        <v>371</v>
      </c>
      <c r="D309" s="233"/>
      <c r="E309" s="171">
        <v>16.3</v>
      </c>
      <c r="F309" s="200"/>
      <c r="G309" s="201"/>
      <c r="M309" s="169" t="s">
        <v>371</v>
      </c>
      <c r="O309" s="160"/>
    </row>
    <row r="310" spans="1:15" ht="12.75">
      <c r="A310" s="168"/>
      <c r="B310" s="170"/>
      <c r="C310" s="232" t="s">
        <v>372</v>
      </c>
      <c r="D310" s="233"/>
      <c r="E310" s="171">
        <v>4.5</v>
      </c>
      <c r="F310" s="200"/>
      <c r="G310" s="201"/>
      <c r="M310" s="169" t="s">
        <v>372</v>
      </c>
      <c r="O310" s="160"/>
    </row>
    <row r="311" spans="1:15" ht="12.75">
      <c r="A311" s="168"/>
      <c r="B311" s="170"/>
      <c r="C311" s="232" t="s">
        <v>240</v>
      </c>
      <c r="D311" s="233"/>
      <c r="E311" s="171">
        <v>0</v>
      </c>
      <c r="F311" s="200"/>
      <c r="G311" s="201"/>
      <c r="M311" s="169" t="s">
        <v>240</v>
      </c>
      <c r="O311" s="160"/>
    </row>
    <row r="312" spans="1:15" ht="12.75">
      <c r="A312" s="168"/>
      <c r="B312" s="170"/>
      <c r="C312" s="232" t="s">
        <v>373</v>
      </c>
      <c r="D312" s="233"/>
      <c r="E312" s="171">
        <v>5.3</v>
      </c>
      <c r="F312" s="200"/>
      <c r="G312" s="201"/>
      <c r="M312" s="169" t="s">
        <v>373</v>
      </c>
      <c r="O312" s="160"/>
    </row>
    <row r="313" spans="1:15" ht="12.75">
      <c r="A313" s="168"/>
      <c r="B313" s="170"/>
      <c r="C313" s="232" t="s">
        <v>374</v>
      </c>
      <c r="D313" s="233"/>
      <c r="E313" s="171">
        <v>17.9</v>
      </c>
      <c r="F313" s="200"/>
      <c r="G313" s="201"/>
      <c r="M313" s="169" t="s">
        <v>374</v>
      </c>
      <c r="O313" s="160"/>
    </row>
    <row r="314" spans="1:15" ht="12.75">
      <c r="A314" s="168"/>
      <c r="B314" s="170"/>
      <c r="C314" s="232" t="s">
        <v>375</v>
      </c>
      <c r="D314" s="233"/>
      <c r="E314" s="171">
        <v>10.6</v>
      </c>
      <c r="F314" s="200"/>
      <c r="G314" s="201"/>
      <c r="M314" s="169" t="s">
        <v>375</v>
      </c>
      <c r="O314" s="160"/>
    </row>
    <row r="315" spans="1:15" ht="12.75">
      <c r="A315" s="168"/>
      <c r="B315" s="170"/>
      <c r="C315" s="232" t="s">
        <v>376</v>
      </c>
      <c r="D315" s="233"/>
      <c r="E315" s="171">
        <v>3.65</v>
      </c>
      <c r="F315" s="200"/>
      <c r="G315" s="201"/>
      <c r="M315" s="169" t="s">
        <v>376</v>
      </c>
      <c r="O315" s="160"/>
    </row>
    <row r="316" spans="1:15" ht="12.75">
      <c r="A316" s="168"/>
      <c r="B316" s="170"/>
      <c r="C316" s="232" t="s">
        <v>377</v>
      </c>
      <c r="D316" s="233"/>
      <c r="E316" s="171">
        <v>4.2</v>
      </c>
      <c r="F316" s="200"/>
      <c r="G316" s="201"/>
      <c r="M316" s="169" t="s">
        <v>377</v>
      </c>
      <c r="O316" s="160"/>
    </row>
    <row r="317" spans="1:15" ht="12.75">
      <c r="A317" s="168"/>
      <c r="B317" s="170"/>
      <c r="C317" s="232" t="s">
        <v>378</v>
      </c>
      <c r="D317" s="233"/>
      <c r="E317" s="171">
        <v>13.3</v>
      </c>
      <c r="F317" s="200"/>
      <c r="G317" s="201"/>
      <c r="M317" s="169" t="s">
        <v>378</v>
      </c>
      <c r="O317" s="160"/>
    </row>
    <row r="318" spans="1:15" ht="12.75">
      <c r="A318" s="168"/>
      <c r="B318" s="170"/>
      <c r="C318" s="232" t="s">
        <v>243</v>
      </c>
      <c r="D318" s="233"/>
      <c r="E318" s="171">
        <v>6.4</v>
      </c>
      <c r="F318" s="200"/>
      <c r="G318" s="201"/>
      <c r="M318" s="169" t="s">
        <v>243</v>
      </c>
      <c r="O318" s="160"/>
    </row>
    <row r="319" spans="1:15" ht="12.75">
      <c r="A319" s="168"/>
      <c r="B319" s="170"/>
      <c r="C319" s="232" t="s">
        <v>379</v>
      </c>
      <c r="D319" s="233"/>
      <c r="E319" s="171">
        <v>18.7</v>
      </c>
      <c r="F319" s="200"/>
      <c r="G319" s="201"/>
      <c r="M319" s="169" t="s">
        <v>379</v>
      </c>
      <c r="O319" s="160"/>
    </row>
    <row r="320" spans="1:15" ht="12.75">
      <c r="A320" s="168"/>
      <c r="B320" s="170"/>
      <c r="C320" s="232" t="s">
        <v>380</v>
      </c>
      <c r="D320" s="233"/>
      <c r="E320" s="171">
        <v>9.8</v>
      </c>
      <c r="F320" s="200"/>
      <c r="G320" s="201"/>
      <c r="M320" s="169" t="s">
        <v>380</v>
      </c>
      <c r="O320" s="160"/>
    </row>
    <row r="321" spans="1:15" ht="12.75">
      <c r="A321" s="168"/>
      <c r="B321" s="170"/>
      <c r="C321" s="232" t="s">
        <v>381</v>
      </c>
      <c r="D321" s="233"/>
      <c r="E321" s="171">
        <v>3.65</v>
      </c>
      <c r="F321" s="200"/>
      <c r="G321" s="201"/>
      <c r="M321" s="169" t="s">
        <v>381</v>
      </c>
      <c r="O321" s="160"/>
    </row>
    <row r="322" spans="1:15" ht="12.75">
      <c r="A322" s="168"/>
      <c r="B322" s="170"/>
      <c r="C322" s="232" t="s">
        <v>382</v>
      </c>
      <c r="D322" s="233"/>
      <c r="E322" s="171">
        <v>4.2</v>
      </c>
      <c r="F322" s="200"/>
      <c r="G322" s="201"/>
      <c r="M322" s="169" t="s">
        <v>382</v>
      </c>
      <c r="O322" s="160"/>
    </row>
    <row r="323" spans="1:15" ht="12.75">
      <c r="A323" s="168"/>
      <c r="B323" s="170"/>
      <c r="C323" s="232" t="s">
        <v>383</v>
      </c>
      <c r="D323" s="233"/>
      <c r="E323" s="171">
        <v>0</v>
      </c>
      <c r="F323" s="200"/>
      <c r="G323" s="201"/>
      <c r="M323" s="169" t="s">
        <v>383</v>
      </c>
      <c r="O323" s="160"/>
    </row>
    <row r="324" spans="1:15" ht="12.75">
      <c r="A324" s="168"/>
      <c r="B324" s="170"/>
      <c r="C324" s="232" t="s">
        <v>384</v>
      </c>
      <c r="D324" s="233"/>
      <c r="E324" s="171">
        <v>10.8</v>
      </c>
      <c r="F324" s="200"/>
      <c r="G324" s="201"/>
      <c r="M324" s="169" t="s">
        <v>384</v>
      </c>
      <c r="O324" s="160"/>
    </row>
    <row r="325" spans="1:104" ht="22.5">
      <c r="A325" s="161">
        <v>64</v>
      </c>
      <c r="B325" s="162" t="s">
        <v>385</v>
      </c>
      <c r="C325" s="163" t="s">
        <v>386</v>
      </c>
      <c r="D325" s="164" t="s">
        <v>90</v>
      </c>
      <c r="E325" s="165">
        <v>259.9</v>
      </c>
      <c r="F325" s="165"/>
      <c r="G325" s="166">
        <f>E325*F325</f>
        <v>0</v>
      </c>
      <c r="O325" s="160">
        <v>2</v>
      </c>
      <c r="AA325" s="141">
        <v>1</v>
      </c>
      <c r="AB325" s="141">
        <v>7</v>
      </c>
      <c r="AC325" s="141">
        <v>7</v>
      </c>
      <c r="AZ325" s="141">
        <v>2</v>
      </c>
      <c r="BA325" s="141">
        <f>IF(AZ325=1,G325,0)</f>
        <v>0</v>
      </c>
      <c r="BB325" s="141">
        <f>IF(AZ325=2,G325,0)</f>
        <v>0</v>
      </c>
      <c r="BC325" s="141">
        <f>IF(AZ325=3,G325,0)</f>
        <v>0</v>
      </c>
      <c r="BD325" s="141">
        <f>IF(AZ325=4,G325,0)</f>
        <v>0</v>
      </c>
      <c r="BE325" s="141">
        <f>IF(AZ325=5,G325,0)</f>
        <v>0</v>
      </c>
      <c r="CA325" s="167">
        <v>1</v>
      </c>
      <c r="CB325" s="167">
        <v>7</v>
      </c>
      <c r="CZ325" s="141">
        <v>0.0036</v>
      </c>
    </row>
    <row r="326" spans="1:15" ht="12.75">
      <c r="A326" s="168"/>
      <c r="B326" s="170"/>
      <c r="C326" s="232" t="s">
        <v>291</v>
      </c>
      <c r="D326" s="233"/>
      <c r="E326" s="171">
        <v>0</v>
      </c>
      <c r="F326" s="200"/>
      <c r="G326" s="201"/>
      <c r="M326" s="169" t="s">
        <v>291</v>
      </c>
      <c r="O326" s="160"/>
    </row>
    <row r="327" spans="1:15" ht="12.75">
      <c r="A327" s="168"/>
      <c r="B327" s="170"/>
      <c r="C327" s="232" t="s">
        <v>292</v>
      </c>
      <c r="D327" s="233"/>
      <c r="E327" s="171">
        <v>54.9</v>
      </c>
      <c r="F327" s="200"/>
      <c r="G327" s="201"/>
      <c r="M327" s="169" t="s">
        <v>292</v>
      </c>
      <c r="O327" s="160"/>
    </row>
    <row r="328" spans="1:15" ht="12.75">
      <c r="A328" s="168"/>
      <c r="B328" s="170"/>
      <c r="C328" s="235" t="s">
        <v>162</v>
      </c>
      <c r="D328" s="233"/>
      <c r="E328" s="189">
        <v>0</v>
      </c>
      <c r="F328" s="200"/>
      <c r="G328" s="201"/>
      <c r="M328" s="169" t="s">
        <v>162</v>
      </c>
      <c r="O328" s="160"/>
    </row>
    <row r="329" spans="1:15" ht="12.75">
      <c r="A329" s="168"/>
      <c r="B329" s="170"/>
      <c r="C329" s="235" t="s">
        <v>387</v>
      </c>
      <c r="D329" s="233"/>
      <c r="E329" s="189">
        <v>0</v>
      </c>
      <c r="F329" s="200"/>
      <c r="G329" s="201"/>
      <c r="M329" s="169" t="s">
        <v>387</v>
      </c>
      <c r="O329" s="160"/>
    </row>
    <row r="330" spans="1:15" ht="12.75">
      <c r="A330" s="168"/>
      <c r="B330" s="170"/>
      <c r="C330" s="235" t="s">
        <v>388</v>
      </c>
      <c r="D330" s="233"/>
      <c r="E330" s="189">
        <v>0</v>
      </c>
      <c r="F330" s="200"/>
      <c r="G330" s="201"/>
      <c r="M330" s="169" t="s">
        <v>388</v>
      </c>
      <c r="O330" s="160"/>
    </row>
    <row r="331" spans="1:15" ht="12.75">
      <c r="A331" s="168"/>
      <c r="B331" s="170"/>
      <c r="C331" s="235" t="s">
        <v>389</v>
      </c>
      <c r="D331" s="233"/>
      <c r="E331" s="189">
        <v>27.45</v>
      </c>
      <c r="F331" s="200"/>
      <c r="G331" s="201"/>
      <c r="M331" s="169" t="s">
        <v>389</v>
      </c>
      <c r="O331" s="160"/>
    </row>
    <row r="332" spans="1:15" ht="12.75">
      <c r="A332" s="168"/>
      <c r="B332" s="170"/>
      <c r="C332" s="235" t="s">
        <v>390</v>
      </c>
      <c r="D332" s="233"/>
      <c r="E332" s="189">
        <v>0</v>
      </c>
      <c r="F332" s="200"/>
      <c r="G332" s="201"/>
      <c r="M332" s="169" t="s">
        <v>390</v>
      </c>
      <c r="O332" s="160"/>
    </row>
    <row r="333" spans="1:15" ht="12.75">
      <c r="A333" s="168"/>
      <c r="B333" s="170"/>
      <c r="C333" s="235" t="s">
        <v>389</v>
      </c>
      <c r="D333" s="233"/>
      <c r="E333" s="189">
        <v>27.45</v>
      </c>
      <c r="F333" s="200"/>
      <c r="G333" s="201"/>
      <c r="M333" s="169" t="s">
        <v>389</v>
      </c>
      <c r="O333" s="160"/>
    </row>
    <row r="334" spans="1:15" ht="12.75">
      <c r="A334" s="168"/>
      <c r="B334" s="170"/>
      <c r="C334" s="235" t="s">
        <v>175</v>
      </c>
      <c r="D334" s="233"/>
      <c r="E334" s="189">
        <v>54.9</v>
      </c>
      <c r="F334" s="200"/>
      <c r="G334" s="201"/>
      <c r="M334" s="169" t="s">
        <v>175</v>
      </c>
      <c r="O334" s="160"/>
    </row>
    <row r="335" spans="1:15" ht="12.75">
      <c r="A335" s="168"/>
      <c r="B335" s="170"/>
      <c r="C335" s="232" t="s">
        <v>293</v>
      </c>
      <c r="D335" s="233"/>
      <c r="E335" s="171">
        <v>111.4</v>
      </c>
      <c r="F335" s="200"/>
      <c r="G335" s="201"/>
      <c r="M335" s="169" t="s">
        <v>293</v>
      </c>
      <c r="O335" s="160"/>
    </row>
    <row r="336" spans="1:15" ht="12.75">
      <c r="A336" s="168"/>
      <c r="B336" s="170"/>
      <c r="C336" s="235" t="s">
        <v>162</v>
      </c>
      <c r="D336" s="233"/>
      <c r="E336" s="189">
        <v>0</v>
      </c>
      <c r="F336" s="200"/>
      <c r="G336" s="201"/>
      <c r="M336" s="169" t="s">
        <v>162</v>
      </c>
      <c r="O336" s="160"/>
    </row>
    <row r="337" spans="1:15" ht="12.75">
      <c r="A337" s="168"/>
      <c r="B337" s="170"/>
      <c r="C337" s="235" t="s">
        <v>391</v>
      </c>
      <c r="D337" s="233"/>
      <c r="E337" s="189">
        <v>0</v>
      </c>
      <c r="F337" s="200"/>
      <c r="G337" s="201"/>
      <c r="M337" s="169" t="s">
        <v>391</v>
      </c>
      <c r="O337" s="160"/>
    </row>
    <row r="338" spans="1:15" ht="12.75">
      <c r="A338" s="168"/>
      <c r="B338" s="170"/>
      <c r="C338" s="235" t="s">
        <v>392</v>
      </c>
      <c r="D338" s="233"/>
      <c r="E338" s="189">
        <v>0</v>
      </c>
      <c r="F338" s="200"/>
      <c r="G338" s="201"/>
      <c r="M338" s="169" t="s">
        <v>392</v>
      </c>
      <c r="O338" s="160"/>
    </row>
    <row r="339" spans="1:15" ht="12.75">
      <c r="A339" s="168"/>
      <c r="B339" s="170"/>
      <c r="C339" s="235" t="s">
        <v>393</v>
      </c>
      <c r="D339" s="233"/>
      <c r="E339" s="189">
        <v>61.24</v>
      </c>
      <c r="F339" s="200"/>
      <c r="G339" s="201"/>
      <c r="M339" s="169" t="s">
        <v>393</v>
      </c>
      <c r="O339" s="160"/>
    </row>
    <row r="340" spans="1:15" ht="12.75">
      <c r="A340" s="168"/>
      <c r="B340" s="170"/>
      <c r="C340" s="235" t="s">
        <v>394</v>
      </c>
      <c r="D340" s="233"/>
      <c r="E340" s="189">
        <v>0</v>
      </c>
      <c r="F340" s="200"/>
      <c r="G340" s="201"/>
      <c r="M340" s="169" t="s">
        <v>394</v>
      </c>
      <c r="O340" s="160"/>
    </row>
    <row r="341" spans="1:15" ht="12.75">
      <c r="A341" s="168"/>
      <c r="B341" s="170"/>
      <c r="C341" s="235" t="s">
        <v>395</v>
      </c>
      <c r="D341" s="233"/>
      <c r="E341" s="189">
        <v>50.12</v>
      </c>
      <c r="F341" s="200"/>
      <c r="G341" s="201"/>
      <c r="M341" s="169" t="s">
        <v>395</v>
      </c>
      <c r="O341" s="160"/>
    </row>
    <row r="342" spans="1:15" ht="12.75">
      <c r="A342" s="168"/>
      <c r="B342" s="170"/>
      <c r="C342" s="235" t="s">
        <v>175</v>
      </c>
      <c r="D342" s="233"/>
      <c r="E342" s="189">
        <v>111.36</v>
      </c>
      <c r="F342" s="200"/>
      <c r="G342" s="201"/>
      <c r="M342" s="169" t="s">
        <v>175</v>
      </c>
      <c r="O342" s="160"/>
    </row>
    <row r="343" spans="1:15" ht="12.75">
      <c r="A343" s="168"/>
      <c r="B343" s="170"/>
      <c r="C343" s="232" t="s">
        <v>294</v>
      </c>
      <c r="D343" s="233"/>
      <c r="E343" s="171">
        <v>93.6</v>
      </c>
      <c r="F343" s="200"/>
      <c r="G343" s="201"/>
      <c r="M343" s="169" t="s">
        <v>294</v>
      </c>
      <c r="O343" s="160"/>
    </row>
    <row r="344" spans="1:15" ht="12.75">
      <c r="A344" s="168"/>
      <c r="B344" s="170"/>
      <c r="C344" s="235" t="s">
        <v>162</v>
      </c>
      <c r="D344" s="233"/>
      <c r="E344" s="189">
        <v>0</v>
      </c>
      <c r="F344" s="200"/>
      <c r="G344" s="201"/>
      <c r="M344" s="169" t="s">
        <v>162</v>
      </c>
      <c r="O344" s="160"/>
    </row>
    <row r="345" spans="1:15" ht="12.75">
      <c r="A345" s="168"/>
      <c r="B345" s="170"/>
      <c r="C345" s="235" t="s">
        <v>197</v>
      </c>
      <c r="D345" s="233"/>
      <c r="E345" s="189">
        <v>0</v>
      </c>
      <c r="F345" s="200"/>
      <c r="G345" s="201"/>
      <c r="M345" s="169" t="s">
        <v>197</v>
      </c>
      <c r="O345" s="160"/>
    </row>
    <row r="346" spans="1:15" ht="12.75">
      <c r="A346" s="168"/>
      <c r="B346" s="170"/>
      <c r="C346" s="235" t="s">
        <v>206</v>
      </c>
      <c r="D346" s="233"/>
      <c r="E346" s="189">
        <v>0</v>
      </c>
      <c r="F346" s="200"/>
      <c r="G346" s="201"/>
      <c r="M346" s="169" t="s">
        <v>206</v>
      </c>
      <c r="O346" s="160"/>
    </row>
    <row r="347" spans="1:15" ht="12.75">
      <c r="A347" s="168"/>
      <c r="B347" s="170"/>
      <c r="C347" s="235" t="s">
        <v>207</v>
      </c>
      <c r="D347" s="233"/>
      <c r="E347" s="189">
        <v>93.57</v>
      </c>
      <c r="F347" s="200"/>
      <c r="G347" s="201"/>
      <c r="M347" s="169" t="s">
        <v>207</v>
      </c>
      <c r="O347" s="160"/>
    </row>
    <row r="348" spans="1:15" ht="12.75">
      <c r="A348" s="168"/>
      <c r="B348" s="170"/>
      <c r="C348" s="235" t="s">
        <v>193</v>
      </c>
      <c r="D348" s="233"/>
      <c r="E348" s="189">
        <v>0</v>
      </c>
      <c r="F348" s="200"/>
      <c r="G348" s="201"/>
      <c r="M348" s="169">
        <v>0</v>
      </c>
      <c r="O348" s="160"/>
    </row>
    <row r="349" spans="1:15" ht="12.75">
      <c r="A349" s="168"/>
      <c r="B349" s="170"/>
      <c r="C349" s="235" t="s">
        <v>175</v>
      </c>
      <c r="D349" s="233"/>
      <c r="E349" s="189">
        <v>93.57</v>
      </c>
      <c r="F349" s="200"/>
      <c r="G349" s="201"/>
      <c r="M349" s="169" t="s">
        <v>175</v>
      </c>
      <c r="O349" s="160"/>
    </row>
    <row r="350" spans="1:104" ht="22.5">
      <c r="A350" s="161">
        <v>65</v>
      </c>
      <c r="B350" s="162" t="s">
        <v>396</v>
      </c>
      <c r="C350" s="163" t="s">
        <v>397</v>
      </c>
      <c r="D350" s="164" t="s">
        <v>97</v>
      </c>
      <c r="E350" s="165">
        <v>114.8</v>
      </c>
      <c r="F350" s="165"/>
      <c r="G350" s="166">
        <f>E350*F350</f>
        <v>0</v>
      </c>
      <c r="O350" s="160">
        <v>2</v>
      </c>
      <c r="AA350" s="141">
        <v>1</v>
      </c>
      <c r="AB350" s="141">
        <v>7</v>
      </c>
      <c r="AC350" s="141">
        <v>7</v>
      </c>
      <c r="AZ350" s="141">
        <v>2</v>
      </c>
      <c r="BA350" s="141">
        <f>IF(AZ350=1,G350,0)</f>
        <v>0</v>
      </c>
      <c r="BB350" s="141">
        <f>IF(AZ350=2,G350,0)</f>
        <v>0</v>
      </c>
      <c r="BC350" s="141">
        <f>IF(AZ350=3,G350,0)</f>
        <v>0</v>
      </c>
      <c r="BD350" s="141">
        <f>IF(AZ350=4,G350,0)</f>
        <v>0</v>
      </c>
      <c r="BE350" s="141">
        <f>IF(AZ350=5,G350,0)</f>
        <v>0</v>
      </c>
      <c r="CA350" s="167">
        <v>1</v>
      </c>
      <c r="CB350" s="167">
        <v>7</v>
      </c>
      <c r="CZ350" s="141">
        <v>0.00023</v>
      </c>
    </row>
    <row r="351" spans="1:15" ht="12.75">
      <c r="A351" s="168"/>
      <c r="B351" s="170"/>
      <c r="C351" s="232" t="s">
        <v>317</v>
      </c>
      <c r="D351" s="233"/>
      <c r="E351" s="171">
        <v>16.8</v>
      </c>
      <c r="F351" s="200"/>
      <c r="G351" s="201"/>
      <c r="M351" s="169" t="s">
        <v>317</v>
      </c>
      <c r="O351" s="160"/>
    </row>
    <row r="352" spans="1:15" ht="12.75">
      <c r="A352" s="168"/>
      <c r="B352" s="170"/>
      <c r="C352" s="235" t="s">
        <v>162</v>
      </c>
      <c r="D352" s="233"/>
      <c r="E352" s="189">
        <v>0</v>
      </c>
      <c r="F352" s="200"/>
      <c r="G352" s="201"/>
      <c r="M352" s="169" t="s">
        <v>162</v>
      </c>
      <c r="O352" s="160"/>
    </row>
    <row r="353" spans="1:15" ht="12.75">
      <c r="A353" s="168"/>
      <c r="B353" s="170"/>
      <c r="C353" s="235" t="s">
        <v>164</v>
      </c>
      <c r="D353" s="233"/>
      <c r="E353" s="189">
        <v>0</v>
      </c>
      <c r="F353" s="200"/>
      <c r="G353" s="201"/>
      <c r="M353" s="169" t="s">
        <v>164</v>
      </c>
      <c r="O353" s="160"/>
    </row>
    <row r="354" spans="1:15" ht="12.75">
      <c r="A354" s="168"/>
      <c r="B354" s="170"/>
      <c r="C354" s="235" t="s">
        <v>398</v>
      </c>
      <c r="D354" s="233"/>
      <c r="E354" s="189">
        <v>8.4</v>
      </c>
      <c r="F354" s="200"/>
      <c r="G354" s="201"/>
      <c r="M354" s="169" t="s">
        <v>398</v>
      </c>
      <c r="O354" s="160"/>
    </row>
    <row r="355" spans="1:15" ht="12.75">
      <c r="A355" s="168"/>
      <c r="B355" s="170"/>
      <c r="C355" s="235" t="s">
        <v>166</v>
      </c>
      <c r="D355" s="233"/>
      <c r="E355" s="189">
        <v>0</v>
      </c>
      <c r="F355" s="200"/>
      <c r="G355" s="201"/>
      <c r="M355" s="169" t="s">
        <v>166</v>
      </c>
      <c r="O355" s="160"/>
    </row>
    <row r="356" spans="1:15" ht="12.75">
      <c r="A356" s="168"/>
      <c r="B356" s="170"/>
      <c r="C356" s="235" t="s">
        <v>399</v>
      </c>
      <c r="D356" s="233"/>
      <c r="E356" s="189">
        <v>8.4</v>
      </c>
      <c r="F356" s="200"/>
      <c r="G356" s="201"/>
      <c r="M356" s="169" t="s">
        <v>399</v>
      </c>
      <c r="O356" s="160"/>
    </row>
    <row r="357" spans="1:15" ht="12.75">
      <c r="A357" s="168"/>
      <c r="B357" s="170"/>
      <c r="C357" s="235" t="s">
        <v>175</v>
      </c>
      <c r="D357" s="233"/>
      <c r="E357" s="189">
        <v>16.8</v>
      </c>
      <c r="F357" s="200"/>
      <c r="G357" s="201"/>
      <c r="M357" s="169" t="s">
        <v>175</v>
      </c>
      <c r="O357" s="160"/>
    </row>
    <row r="358" spans="1:15" ht="12.75">
      <c r="A358" s="168"/>
      <c r="B358" s="170"/>
      <c r="C358" s="232" t="s">
        <v>318</v>
      </c>
      <c r="D358" s="233"/>
      <c r="E358" s="171">
        <v>16.4</v>
      </c>
      <c r="F358" s="200"/>
      <c r="G358" s="201"/>
      <c r="M358" s="169" t="s">
        <v>318</v>
      </c>
      <c r="O358" s="160"/>
    </row>
    <row r="359" spans="1:15" ht="12.75">
      <c r="A359" s="168"/>
      <c r="B359" s="170"/>
      <c r="C359" s="235" t="s">
        <v>162</v>
      </c>
      <c r="D359" s="233"/>
      <c r="E359" s="189">
        <v>0</v>
      </c>
      <c r="F359" s="200"/>
      <c r="G359" s="201"/>
      <c r="M359" s="169" t="s">
        <v>162</v>
      </c>
      <c r="O359" s="160"/>
    </row>
    <row r="360" spans="1:15" ht="12.75">
      <c r="A360" s="168"/>
      <c r="B360" s="170"/>
      <c r="C360" s="235" t="s">
        <v>169</v>
      </c>
      <c r="D360" s="233"/>
      <c r="E360" s="189">
        <v>0</v>
      </c>
      <c r="F360" s="200"/>
      <c r="G360" s="201"/>
      <c r="M360" s="169" t="s">
        <v>169</v>
      </c>
      <c r="O360" s="160"/>
    </row>
    <row r="361" spans="1:15" ht="12.75">
      <c r="A361" s="168"/>
      <c r="B361" s="170"/>
      <c r="C361" s="235" t="s">
        <v>400</v>
      </c>
      <c r="D361" s="233"/>
      <c r="E361" s="189">
        <v>8.2</v>
      </c>
      <c r="F361" s="200"/>
      <c r="G361" s="201"/>
      <c r="M361" s="169" t="s">
        <v>400</v>
      </c>
      <c r="O361" s="160"/>
    </row>
    <row r="362" spans="1:15" ht="12.75">
      <c r="A362" s="168"/>
      <c r="B362" s="170"/>
      <c r="C362" s="235" t="s">
        <v>172</v>
      </c>
      <c r="D362" s="233"/>
      <c r="E362" s="189">
        <v>0</v>
      </c>
      <c r="F362" s="200"/>
      <c r="G362" s="201"/>
      <c r="M362" s="169" t="s">
        <v>172</v>
      </c>
      <c r="O362" s="160"/>
    </row>
    <row r="363" spans="1:15" ht="12.75">
      <c r="A363" s="168"/>
      <c r="B363" s="170"/>
      <c r="C363" s="235" t="s">
        <v>401</v>
      </c>
      <c r="D363" s="233"/>
      <c r="E363" s="189">
        <v>8.2</v>
      </c>
      <c r="F363" s="200"/>
      <c r="G363" s="201"/>
      <c r="M363" s="169" t="s">
        <v>401</v>
      </c>
      <c r="O363" s="160"/>
    </row>
    <row r="364" spans="1:15" ht="12.75">
      <c r="A364" s="168"/>
      <c r="B364" s="170"/>
      <c r="C364" s="235" t="s">
        <v>175</v>
      </c>
      <c r="D364" s="233"/>
      <c r="E364" s="189">
        <v>16.4</v>
      </c>
      <c r="F364" s="200"/>
      <c r="G364" s="201"/>
      <c r="M364" s="169" t="s">
        <v>175</v>
      </c>
      <c r="O364" s="160"/>
    </row>
    <row r="365" spans="1:15" ht="12.75">
      <c r="A365" s="168"/>
      <c r="B365" s="170"/>
      <c r="C365" s="232" t="s">
        <v>319</v>
      </c>
      <c r="D365" s="233"/>
      <c r="E365" s="171">
        <v>81.6</v>
      </c>
      <c r="F365" s="200"/>
      <c r="G365" s="201"/>
      <c r="M365" s="169" t="s">
        <v>319</v>
      </c>
      <c r="O365" s="160"/>
    </row>
    <row r="366" spans="1:15" ht="12.75">
      <c r="A366" s="168"/>
      <c r="B366" s="170"/>
      <c r="C366" s="235" t="s">
        <v>162</v>
      </c>
      <c r="D366" s="233"/>
      <c r="E366" s="189">
        <v>0</v>
      </c>
      <c r="F366" s="200"/>
      <c r="G366" s="201"/>
      <c r="M366" s="169" t="s">
        <v>162</v>
      </c>
      <c r="O366" s="160"/>
    </row>
    <row r="367" spans="1:15" ht="12.75">
      <c r="A367" s="168"/>
      <c r="B367" s="170"/>
      <c r="C367" s="235" t="s">
        <v>197</v>
      </c>
      <c r="D367" s="233"/>
      <c r="E367" s="189">
        <v>0</v>
      </c>
      <c r="F367" s="200"/>
      <c r="G367" s="201"/>
      <c r="M367" s="169" t="s">
        <v>197</v>
      </c>
      <c r="O367" s="160"/>
    </row>
    <row r="368" spans="1:15" ht="12.75">
      <c r="A368" s="168"/>
      <c r="B368" s="170"/>
      <c r="C368" s="235" t="s">
        <v>402</v>
      </c>
      <c r="D368" s="233"/>
      <c r="E368" s="189">
        <v>53.2</v>
      </c>
      <c r="F368" s="200"/>
      <c r="G368" s="201"/>
      <c r="M368" s="169" t="s">
        <v>402</v>
      </c>
      <c r="O368" s="160"/>
    </row>
    <row r="369" spans="1:15" ht="12.75">
      <c r="A369" s="168"/>
      <c r="B369" s="170"/>
      <c r="C369" s="235" t="s">
        <v>403</v>
      </c>
      <c r="D369" s="233"/>
      <c r="E369" s="189">
        <v>13.75</v>
      </c>
      <c r="F369" s="200"/>
      <c r="G369" s="201"/>
      <c r="M369" s="169" t="s">
        <v>403</v>
      </c>
      <c r="O369" s="160"/>
    </row>
    <row r="370" spans="1:15" ht="12.75">
      <c r="A370" s="168"/>
      <c r="B370" s="170"/>
      <c r="C370" s="235" t="s">
        <v>404</v>
      </c>
      <c r="D370" s="233"/>
      <c r="E370" s="189">
        <v>14.65</v>
      </c>
      <c r="F370" s="200"/>
      <c r="G370" s="201"/>
      <c r="M370" s="169" t="s">
        <v>404</v>
      </c>
      <c r="O370" s="160"/>
    </row>
    <row r="371" spans="1:15" ht="12.75">
      <c r="A371" s="168"/>
      <c r="B371" s="170"/>
      <c r="C371" s="235" t="s">
        <v>175</v>
      </c>
      <c r="D371" s="233"/>
      <c r="E371" s="189">
        <v>81.6</v>
      </c>
      <c r="F371" s="200"/>
      <c r="G371" s="201"/>
      <c r="M371" s="169" t="s">
        <v>175</v>
      </c>
      <c r="O371" s="160"/>
    </row>
    <row r="372" spans="1:104" ht="12.75">
      <c r="A372" s="161">
        <v>66</v>
      </c>
      <c r="B372" s="162" t="s">
        <v>405</v>
      </c>
      <c r="C372" s="163" t="s">
        <v>406</v>
      </c>
      <c r="D372" s="164" t="s">
        <v>97</v>
      </c>
      <c r="E372" s="165">
        <v>300.2</v>
      </c>
      <c r="F372" s="165"/>
      <c r="G372" s="166">
        <f>E372*F372</f>
        <v>0</v>
      </c>
      <c r="O372" s="160">
        <v>2</v>
      </c>
      <c r="AA372" s="141">
        <v>1</v>
      </c>
      <c r="AB372" s="141">
        <v>0</v>
      </c>
      <c r="AC372" s="141">
        <v>0</v>
      </c>
      <c r="AZ372" s="141">
        <v>2</v>
      </c>
      <c r="BA372" s="141">
        <f>IF(AZ372=1,G372,0)</f>
        <v>0</v>
      </c>
      <c r="BB372" s="141">
        <f>IF(AZ372=2,G372,0)</f>
        <v>0</v>
      </c>
      <c r="BC372" s="141">
        <f>IF(AZ372=3,G372,0)</f>
        <v>0</v>
      </c>
      <c r="BD372" s="141">
        <f>IF(AZ372=4,G372,0)</f>
        <v>0</v>
      </c>
      <c r="BE372" s="141">
        <f>IF(AZ372=5,G372,0)</f>
        <v>0</v>
      </c>
      <c r="CA372" s="167">
        <v>1</v>
      </c>
      <c r="CB372" s="167">
        <v>0</v>
      </c>
      <c r="CZ372" s="141">
        <v>4E-05</v>
      </c>
    </row>
    <row r="373" spans="1:15" ht="12.75">
      <c r="A373" s="168"/>
      <c r="B373" s="170"/>
      <c r="C373" s="232" t="s">
        <v>407</v>
      </c>
      <c r="D373" s="233"/>
      <c r="E373" s="171">
        <v>300.2</v>
      </c>
      <c r="F373" s="200"/>
      <c r="G373" s="201"/>
      <c r="M373" s="169" t="s">
        <v>407</v>
      </c>
      <c r="O373" s="160"/>
    </row>
    <row r="374" spans="1:104" ht="12.75">
      <c r="A374" s="161">
        <v>67</v>
      </c>
      <c r="B374" s="162" t="s">
        <v>408</v>
      </c>
      <c r="C374" s="163" t="s">
        <v>409</v>
      </c>
      <c r="D374" s="164" t="s">
        <v>90</v>
      </c>
      <c r="E374" s="165">
        <v>38.9</v>
      </c>
      <c r="F374" s="165"/>
      <c r="G374" s="166">
        <f>E374*F374</f>
        <v>0</v>
      </c>
      <c r="O374" s="160">
        <v>2</v>
      </c>
      <c r="AA374" s="141">
        <v>1</v>
      </c>
      <c r="AB374" s="141">
        <v>7</v>
      </c>
      <c r="AC374" s="141">
        <v>7</v>
      </c>
      <c r="AZ374" s="141">
        <v>2</v>
      </c>
      <c r="BA374" s="141">
        <f>IF(AZ374=1,G374,0)</f>
        <v>0</v>
      </c>
      <c r="BB374" s="141">
        <f>IF(AZ374=2,G374,0)</f>
        <v>0</v>
      </c>
      <c r="BC374" s="141">
        <f>IF(AZ374=3,G374,0)</f>
        <v>0</v>
      </c>
      <c r="BD374" s="141">
        <f>IF(AZ374=4,G374,0)</f>
        <v>0</v>
      </c>
      <c r="BE374" s="141">
        <f>IF(AZ374=5,G374,0)</f>
        <v>0</v>
      </c>
      <c r="CA374" s="167">
        <v>1</v>
      </c>
      <c r="CB374" s="167">
        <v>7</v>
      </c>
      <c r="CZ374" s="141">
        <v>0</v>
      </c>
    </row>
    <row r="375" spans="1:15" ht="12.75">
      <c r="A375" s="168"/>
      <c r="B375" s="170"/>
      <c r="C375" s="232" t="s">
        <v>410</v>
      </c>
      <c r="D375" s="233"/>
      <c r="E375" s="171">
        <v>15</v>
      </c>
      <c r="F375" s="200"/>
      <c r="G375" s="201"/>
      <c r="M375" s="169" t="s">
        <v>410</v>
      </c>
      <c r="O375" s="160"/>
    </row>
    <row r="376" spans="1:15" ht="12.75">
      <c r="A376" s="168"/>
      <c r="B376" s="170"/>
      <c r="C376" s="235" t="s">
        <v>162</v>
      </c>
      <c r="D376" s="233"/>
      <c r="E376" s="189">
        <v>0</v>
      </c>
      <c r="F376" s="200"/>
      <c r="G376" s="201"/>
      <c r="M376" s="169" t="s">
        <v>162</v>
      </c>
      <c r="O376" s="160"/>
    </row>
    <row r="377" spans="1:15" ht="12.75">
      <c r="A377" s="168"/>
      <c r="B377" s="170"/>
      <c r="C377" s="235" t="s">
        <v>387</v>
      </c>
      <c r="D377" s="233"/>
      <c r="E377" s="189">
        <v>0</v>
      </c>
      <c r="F377" s="200"/>
      <c r="G377" s="201"/>
      <c r="M377" s="169" t="s">
        <v>387</v>
      </c>
      <c r="O377" s="160"/>
    </row>
    <row r="378" spans="1:15" ht="12.75">
      <c r="A378" s="168"/>
      <c r="B378" s="170"/>
      <c r="C378" s="235" t="s">
        <v>411</v>
      </c>
      <c r="D378" s="233"/>
      <c r="E378" s="189">
        <v>15</v>
      </c>
      <c r="F378" s="200"/>
      <c r="G378" s="201"/>
      <c r="M378" s="169" t="s">
        <v>411</v>
      </c>
      <c r="O378" s="160"/>
    </row>
    <row r="379" spans="1:15" ht="12.75">
      <c r="A379" s="168"/>
      <c r="B379" s="170"/>
      <c r="C379" s="235" t="s">
        <v>175</v>
      </c>
      <c r="D379" s="233"/>
      <c r="E379" s="189">
        <v>15</v>
      </c>
      <c r="F379" s="200"/>
      <c r="G379" s="201"/>
      <c r="M379" s="169" t="s">
        <v>175</v>
      </c>
      <c r="O379" s="160"/>
    </row>
    <row r="380" spans="1:15" ht="12.75">
      <c r="A380" s="168"/>
      <c r="B380" s="170"/>
      <c r="C380" s="232" t="s">
        <v>412</v>
      </c>
      <c r="D380" s="233"/>
      <c r="E380" s="171">
        <v>22.7</v>
      </c>
      <c r="F380" s="200"/>
      <c r="G380" s="201"/>
      <c r="M380" s="169" t="s">
        <v>412</v>
      </c>
      <c r="O380" s="160"/>
    </row>
    <row r="381" spans="1:15" ht="12.75">
      <c r="A381" s="168"/>
      <c r="B381" s="170"/>
      <c r="C381" s="235" t="s">
        <v>162</v>
      </c>
      <c r="D381" s="233"/>
      <c r="E381" s="189">
        <v>0</v>
      </c>
      <c r="F381" s="200"/>
      <c r="G381" s="201"/>
      <c r="M381" s="169" t="s">
        <v>162</v>
      </c>
      <c r="O381" s="160"/>
    </row>
    <row r="382" spans="1:15" ht="12.75">
      <c r="A382" s="168"/>
      <c r="B382" s="170"/>
      <c r="C382" s="235" t="s">
        <v>391</v>
      </c>
      <c r="D382" s="233"/>
      <c r="E382" s="189">
        <v>0</v>
      </c>
      <c r="F382" s="200"/>
      <c r="G382" s="201"/>
      <c r="M382" s="169" t="s">
        <v>391</v>
      </c>
      <c r="O382" s="160"/>
    </row>
    <row r="383" spans="1:15" ht="12.75">
      <c r="A383" s="168"/>
      <c r="B383" s="170"/>
      <c r="C383" s="235" t="s">
        <v>413</v>
      </c>
      <c r="D383" s="233"/>
      <c r="E383" s="189">
        <v>11.18</v>
      </c>
      <c r="F383" s="200"/>
      <c r="G383" s="201"/>
      <c r="M383" s="169" t="s">
        <v>413</v>
      </c>
      <c r="O383" s="160"/>
    </row>
    <row r="384" spans="1:15" ht="12.75">
      <c r="A384" s="168"/>
      <c r="B384" s="170"/>
      <c r="C384" s="235" t="s">
        <v>414</v>
      </c>
      <c r="D384" s="233"/>
      <c r="E384" s="189">
        <v>11.56</v>
      </c>
      <c r="F384" s="200"/>
      <c r="G384" s="201"/>
      <c r="M384" s="169" t="s">
        <v>414</v>
      </c>
      <c r="O384" s="160"/>
    </row>
    <row r="385" spans="1:15" ht="12.75">
      <c r="A385" s="168"/>
      <c r="B385" s="170"/>
      <c r="C385" s="235" t="s">
        <v>175</v>
      </c>
      <c r="D385" s="233"/>
      <c r="E385" s="189">
        <v>22.74</v>
      </c>
      <c r="F385" s="200"/>
      <c r="G385" s="201"/>
      <c r="M385" s="169" t="s">
        <v>175</v>
      </c>
      <c r="O385" s="160"/>
    </row>
    <row r="386" spans="1:15" ht="12.75">
      <c r="A386" s="168"/>
      <c r="B386" s="170"/>
      <c r="C386" s="232" t="s">
        <v>415</v>
      </c>
      <c r="D386" s="233"/>
      <c r="E386" s="171">
        <v>1.2</v>
      </c>
      <c r="F386" s="200"/>
      <c r="G386" s="201"/>
      <c r="M386" s="169" t="s">
        <v>415</v>
      </c>
      <c r="O386" s="160"/>
    </row>
    <row r="387" spans="1:15" ht="12.75">
      <c r="A387" s="168"/>
      <c r="B387" s="170"/>
      <c r="C387" s="235" t="s">
        <v>162</v>
      </c>
      <c r="D387" s="233"/>
      <c r="E387" s="189">
        <v>0</v>
      </c>
      <c r="F387" s="200"/>
      <c r="G387" s="201"/>
      <c r="M387" s="169" t="s">
        <v>162</v>
      </c>
      <c r="O387" s="160"/>
    </row>
    <row r="388" spans="1:15" ht="12.75">
      <c r="A388" s="168"/>
      <c r="B388" s="170"/>
      <c r="C388" s="235" t="s">
        <v>416</v>
      </c>
      <c r="D388" s="233"/>
      <c r="E388" s="189">
        <v>1.2</v>
      </c>
      <c r="F388" s="200"/>
      <c r="G388" s="201"/>
      <c r="M388" s="169" t="s">
        <v>416</v>
      </c>
      <c r="O388" s="160"/>
    </row>
    <row r="389" spans="1:15" ht="12.75">
      <c r="A389" s="168"/>
      <c r="B389" s="170"/>
      <c r="C389" s="235" t="s">
        <v>175</v>
      </c>
      <c r="D389" s="233"/>
      <c r="E389" s="189">
        <v>1.2</v>
      </c>
      <c r="F389" s="200"/>
      <c r="G389" s="201"/>
      <c r="M389" s="169" t="s">
        <v>175</v>
      </c>
      <c r="O389" s="160"/>
    </row>
    <row r="390" spans="1:104" ht="22.5">
      <c r="A390" s="161">
        <v>68</v>
      </c>
      <c r="B390" s="162" t="s">
        <v>417</v>
      </c>
      <c r="C390" s="163" t="s">
        <v>418</v>
      </c>
      <c r="D390" s="164" t="s">
        <v>419</v>
      </c>
      <c r="E390" s="165">
        <v>42.4</v>
      </c>
      <c r="F390" s="165"/>
      <c r="G390" s="166">
        <f>E390*F390</f>
        <v>0</v>
      </c>
      <c r="O390" s="160">
        <v>2</v>
      </c>
      <c r="AA390" s="141">
        <v>12</v>
      </c>
      <c r="AB390" s="141">
        <v>1</v>
      </c>
      <c r="AC390" s="141">
        <v>56</v>
      </c>
      <c r="AZ390" s="141">
        <v>2</v>
      </c>
      <c r="BA390" s="141">
        <f>IF(AZ390=1,G390,0)</f>
        <v>0</v>
      </c>
      <c r="BB390" s="141">
        <f>IF(AZ390=2,G390,0)</f>
        <v>0</v>
      </c>
      <c r="BC390" s="141">
        <f>IF(AZ390=3,G390,0)</f>
        <v>0</v>
      </c>
      <c r="BD390" s="141">
        <f>IF(AZ390=4,G390,0)</f>
        <v>0</v>
      </c>
      <c r="BE390" s="141">
        <f>IF(AZ390=5,G390,0)</f>
        <v>0</v>
      </c>
      <c r="CA390" s="167">
        <v>12</v>
      </c>
      <c r="CB390" s="167">
        <v>1</v>
      </c>
      <c r="CZ390" s="141">
        <v>0.001</v>
      </c>
    </row>
    <row r="391" spans="1:15" ht="12.75">
      <c r="A391" s="168"/>
      <c r="B391" s="170"/>
      <c r="C391" s="232" t="s">
        <v>420</v>
      </c>
      <c r="D391" s="233"/>
      <c r="E391" s="171">
        <v>39</v>
      </c>
      <c r="F391" s="200"/>
      <c r="G391" s="201"/>
      <c r="M391" s="169" t="s">
        <v>420</v>
      </c>
      <c r="O391" s="160"/>
    </row>
    <row r="392" spans="1:15" ht="12.75">
      <c r="A392" s="168"/>
      <c r="B392" s="170"/>
      <c r="C392" s="235" t="s">
        <v>162</v>
      </c>
      <c r="D392" s="233"/>
      <c r="E392" s="189">
        <v>0</v>
      </c>
      <c r="F392" s="200"/>
      <c r="G392" s="201"/>
      <c r="M392" s="169" t="s">
        <v>162</v>
      </c>
      <c r="O392" s="160"/>
    </row>
    <row r="393" spans="1:15" ht="12.75">
      <c r="A393" s="168"/>
      <c r="B393" s="170"/>
      <c r="C393" s="235" t="s">
        <v>292</v>
      </c>
      <c r="D393" s="233"/>
      <c r="E393" s="189">
        <v>54.9</v>
      </c>
      <c r="F393" s="200"/>
      <c r="G393" s="201"/>
      <c r="M393" s="169" t="s">
        <v>292</v>
      </c>
      <c r="O393" s="160"/>
    </row>
    <row r="394" spans="1:15" ht="12.75">
      <c r="A394" s="168"/>
      <c r="B394" s="170"/>
      <c r="C394" s="235" t="s">
        <v>293</v>
      </c>
      <c r="D394" s="233"/>
      <c r="E394" s="189">
        <v>111.4</v>
      </c>
      <c r="F394" s="200"/>
      <c r="G394" s="201"/>
      <c r="M394" s="169" t="s">
        <v>293</v>
      </c>
      <c r="O394" s="160"/>
    </row>
    <row r="395" spans="1:15" ht="12.75">
      <c r="A395" s="168"/>
      <c r="B395" s="170"/>
      <c r="C395" s="235" t="s">
        <v>294</v>
      </c>
      <c r="D395" s="233"/>
      <c r="E395" s="189">
        <v>93.6</v>
      </c>
      <c r="F395" s="200"/>
      <c r="G395" s="201"/>
      <c r="M395" s="169" t="s">
        <v>294</v>
      </c>
      <c r="O395" s="160"/>
    </row>
    <row r="396" spans="1:15" ht="12.75">
      <c r="A396" s="168"/>
      <c r="B396" s="170"/>
      <c r="C396" s="235" t="s">
        <v>175</v>
      </c>
      <c r="D396" s="233"/>
      <c r="E396" s="189">
        <v>259.9</v>
      </c>
      <c r="F396" s="200"/>
      <c r="G396" s="201"/>
      <c r="M396" s="169" t="s">
        <v>175</v>
      </c>
      <c r="O396" s="160"/>
    </row>
    <row r="397" spans="1:15" ht="12.75">
      <c r="A397" s="168"/>
      <c r="B397" s="170"/>
      <c r="C397" s="232" t="s">
        <v>421</v>
      </c>
      <c r="D397" s="233"/>
      <c r="E397" s="171">
        <v>3.4</v>
      </c>
      <c r="F397" s="200"/>
      <c r="G397" s="201"/>
      <c r="M397" s="169" t="s">
        <v>421</v>
      </c>
      <c r="O397" s="160"/>
    </row>
    <row r="398" spans="1:104" ht="22.5">
      <c r="A398" s="161">
        <v>69</v>
      </c>
      <c r="B398" s="162" t="s">
        <v>422</v>
      </c>
      <c r="C398" s="163" t="s">
        <v>423</v>
      </c>
      <c r="D398" s="164" t="s">
        <v>419</v>
      </c>
      <c r="E398" s="165">
        <v>1994.3</v>
      </c>
      <c r="F398" s="165"/>
      <c r="G398" s="166">
        <f>E398*F398</f>
        <v>0</v>
      </c>
      <c r="O398" s="160">
        <v>2</v>
      </c>
      <c r="AA398" s="141">
        <v>12</v>
      </c>
      <c r="AB398" s="141">
        <v>1</v>
      </c>
      <c r="AC398" s="141">
        <v>44</v>
      </c>
      <c r="AZ398" s="141">
        <v>2</v>
      </c>
      <c r="BA398" s="141">
        <f>IF(AZ398=1,G398,0)</f>
        <v>0</v>
      </c>
      <c r="BB398" s="141">
        <f>IF(AZ398=2,G398,0)</f>
        <v>0</v>
      </c>
      <c r="BC398" s="141">
        <f>IF(AZ398=3,G398,0)</f>
        <v>0</v>
      </c>
      <c r="BD398" s="141">
        <f>IF(AZ398=4,G398,0)</f>
        <v>0</v>
      </c>
      <c r="BE398" s="141">
        <f>IF(AZ398=5,G398,0)</f>
        <v>0</v>
      </c>
      <c r="CA398" s="167">
        <v>12</v>
      </c>
      <c r="CB398" s="167">
        <v>1</v>
      </c>
      <c r="CZ398" s="141">
        <v>0.001</v>
      </c>
    </row>
    <row r="399" spans="1:15" ht="12.75">
      <c r="A399" s="168"/>
      <c r="B399" s="170"/>
      <c r="C399" s="232" t="s">
        <v>424</v>
      </c>
      <c r="D399" s="233"/>
      <c r="E399" s="171">
        <v>1949.25</v>
      </c>
      <c r="F399" s="200"/>
      <c r="G399" s="201"/>
      <c r="M399" s="169" t="s">
        <v>424</v>
      </c>
      <c r="O399" s="160"/>
    </row>
    <row r="400" spans="1:15" ht="12.75">
      <c r="A400" s="168"/>
      <c r="B400" s="170"/>
      <c r="C400" s="232" t="s">
        <v>425</v>
      </c>
      <c r="D400" s="233"/>
      <c r="E400" s="171">
        <v>45.03</v>
      </c>
      <c r="F400" s="200"/>
      <c r="G400" s="201"/>
      <c r="M400" s="169" t="s">
        <v>425</v>
      </c>
      <c r="O400" s="160"/>
    </row>
    <row r="401" spans="1:15" ht="12.75">
      <c r="A401" s="168"/>
      <c r="B401" s="170"/>
      <c r="C401" s="232" t="s">
        <v>426</v>
      </c>
      <c r="D401" s="233"/>
      <c r="E401" s="171">
        <v>0.02</v>
      </c>
      <c r="F401" s="200"/>
      <c r="G401" s="201"/>
      <c r="M401" s="169" t="s">
        <v>426</v>
      </c>
      <c r="O401" s="160"/>
    </row>
    <row r="402" spans="1:104" ht="22.5">
      <c r="A402" s="161">
        <v>70</v>
      </c>
      <c r="B402" s="162" t="s">
        <v>427</v>
      </c>
      <c r="C402" s="163" t="s">
        <v>428</v>
      </c>
      <c r="D402" s="164" t="s">
        <v>90</v>
      </c>
      <c r="E402" s="165">
        <v>302.4</v>
      </c>
      <c r="F402" s="165"/>
      <c r="G402" s="166">
        <f>E402*F402</f>
        <v>0</v>
      </c>
      <c r="O402" s="160">
        <v>2</v>
      </c>
      <c r="AA402" s="141">
        <v>12</v>
      </c>
      <c r="AB402" s="141">
        <v>1</v>
      </c>
      <c r="AC402" s="141">
        <v>95</v>
      </c>
      <c r="AZ402" s="141">
        <v>2</v>
      </c>
      <c r="BA402" s="141">
        <f>IF(AZ402=1,G402,0)</f>
        <v>0</v>
      </c>
      <c r="BB402" s="141">
        <f>IF(AZ402=2,G402,0)</f>
        <v>0</v>
      </c>
      <c r="BC402" s="141">
        <f>IF(AZ402=3,G402,0)</f>
        <v>0</v>
      </c>
      <c r="BD402" s="141">
        <f>IF(AZ402=4,G402,0)</f>
        <v>0</v>
      </c>
      <c r="BE402" s="141">
        <f>IF(AZ402=5,G402,0)</f>
        <v>0</v>
      </c>
      <c r="CA402" s="167">
        <v>12</v>
      </c>
      <c r="CB402" s="167">
        <v>1</v>
      </c>
      <c r="CZ402" s="141">
        <v>0.019</v>
      </c>
    </row>
    <row r="403" spans="1:15" ht="12.75">
      <c r="A403" s="168"/>
      <c r="B403" s="170"/>
      <c r="C403" s="232" t="s">
        <v>429</v>
      </c>
      <c r="D403" s="233"/>
      <c r="E403" s="171">
        <v>285.9</v>
      </c>
      <c r="F403" s="200"/>
      <c r="G403" s="201"/>
      <c r="M403" s="169" t="s">
        <v>429</v>
      </c>
      <c r="O403" s="160"/>
    </row>
    <row r="404" spans="1:15" ht="12.75">
      <c r="A404" s="168"/>
      <c r="B404" s="170"/>
      <c r="C404" s="235" t="s">
        <v>162</v>
      </c>
      <c r="D404" s="233"/>
      <c r="E404" s="189">
        <v>0</v>
      </c>
      <c r="F404" s="200"/>
      <c r="G404" s="201"/>
      <c r="M404" s="169" t="s">
        <v>162</v>
      </c>
      <c r="O404" s="160"/>
    </row>
    <row r="405" spans="1:15" ht="12.75">
      <c r="A405" s="168"/>
      <c r="B405" s="170"/>
      <c r="C405" s="235" t="s">
        <v>292</v>
      </c>
      <c r="D405" s="233"/>
      <c r="E405" s="189">
        <v>54.9</v>
      </c>
      <c r="F405" s="200"/>
      <c r="G405" s="201"/>
      <c r="M405" s="169" t="s">
        <v>292</v>
      </c>
      <c r="O405" s="160"/>
    </row>
    <row r="406" spans="1:15" ht="12.75">
      <c r="A406" s="168"/>
      <c r="B406" s="170"/>
      <c r="C406" s="235" t="s">
        <v>293</v>
      </c>
      <c r="D406" s="233"/>
      <c r="E406" s="189">
        <v>111.4</v>
      </c>
      <c r="F406" s="200"/>
      <c r="G406" s="201"/>
      <c r="M406" s="169" t="s">
        <v>293</v>
      </c>
      <c r="O406" s="160"/>
    </row>
    <row r="407" spans="1:15" ht="12.75">
      <c r="A407" s="168"/>
      <c r="B407" s="170"/>
      <c r="C407" s="235" t="s">
        <v>294</v>
      </c>
      <c r="D407" s="233"/>
      <c r="E407" s="189">
        <v>93.6</v>
      </c>
      <c r="F407" s="200"/>
      <c r="G407" s="201"/>
      <c r="M407" s="169" t="s">
        <v>294</v>
      </c>
      <c r="O407" s="160"/>
    </row>
    <row r="408" spans="1:15" ht="12.75">
      <c r="A408" s="168"/>
      <c r="B408" s="170"/>
      <c r="C408" s="235" t="s">
        <v>175</v>
      </c>
      <c r="D408" s="233"/>
      <c r="E408" s="189">
        <v>259.9</v>
      </c>
      <c r="F408" s="200"/>
      <c r="G408" s="201"/>
      <c r="M408" s="169" t="s">
        <v>175</v>
      </c>
      <c r="O408" s="160"/>
    </row>
    <row r="409" spans="1:15" ht="12.75">
      <c r="A409" s="168"/>
      <c r="B409" s="170"/>
      <c r="C409" s="232" t="s">
        <v>430</v>
      </c>
      <c r="D409" s="233"/>
      <c r="E409" s="171">
        <v>16.5</v>
      </c>
      <c r="F409" s="200"/>
      <c r="G409" s="201"/>
      <c r="M409" s="169" t="s">
        <v>430</v>
      </c>
      <c r="O409" s="160"/>
    </row>
    <row r="410" spans="1:104" ht="12.75">
      <c r="A410" s="161">
        <v>71</v>
      </c>
      <c r="B410" s="162" t="s">
        <v>431</v>
      </c>
      <c r="C410" s="163" t="s">
        <v>558</v>
      </c>
      <c r="D410" s="164" t="s">
        <v>61</v>
      </c>
      <c r="E410" s="165"/>
      <c r="F410" s="165"/>
      <c r="G410" s="166">
        <f>E410*F410</f>
        <v>0</v>
      </c>
      <c r="O410" s="160">
        <v>2</v>
      </c>
      <c r="AA410" s="141">
        <v>7</v>
      </c>
      <c r="AB410" s="141">
        <v>1002</v>
      </c>
      <c r="AC410" s="141">
        <v>5</v>
      </c>
      <c r="AZ410" s="141">
        <v>2</v>
      </c>
      <c r="BA410" s="141">
        <f>IF(AZ410=1,G410,0)</f>
        <v>0</v>
      </c>
      <c r="BB410" s="141">
        <f>IF(AZ410=2,G410,0)</f>
        <v>0</v>
      </c>
      <c r="BC410" s="141">
        <f>IF(AZ410=3,G410,0)</f>
        <v>0</v>
      </c>
      <c r="BD410" s="141">
        <f>IF(AZ410=4,G410,0)</f>
        <v>0</v>
      </c>
      <c r="BE410" s="141">
        <f>IF(AZ410=5,G410,0)</f>
        <v>0</v>
      </c>
      <c r="CA410" s="167">
        <v>7</v>
      </c>
      <c r="CB410" s="167">
        <v>1002</v>
      </c>
      <c r="CZ410" s="141">
        <v>0</v>
      </c>
    </row>
    <row r="411" spans="1:57" ht="12.75">
      <c r="A411" s="172"/>
      <c r="B411" s="173" t="s">
        <v>73</v>
      </c>
      <c r="C411" s="174" t="str">
        <f>CONCATENATE(B290," ",C290)</f>
        <v>771 Podlahy z dlaždic a obklady</v>
      </c>
      <c r="D411" s="175"/>
      <c r="E411" s="176"/>
      <c r="F411" s="177"/>
      <c r="G411" s="178">
        <f>SUM(G290:G410)</f>
        <v>0</v>
      </c>
      <c r="O411" s="160">
        <v>4</v>
      </c>
      <c r="BA411" s="179">
        <f>SUM(BA290:BA410)</f>
        <v>0</v>
      </c>
      <c r="BB411" s="179">
        <f>SUM(BB290:BB410)</f>
        <v>0</v>
      </c>
      <c r="BC411" s="179">
        <f>SUM(BC290:BC410)</f>
        <v>0</v>
      </c>
      <c r="BD411" s="179">
        <f>SUM(BD290:BD410)</f>
        <v>0</v>
      </c>
      <c r="BE411" s="179">
        <f>SUM(BE290:BE410)</f>
        <v>0</v>
      </c>
    </row>
    <row r="412" spans="1:15" ht="12.75">
      <c r="A412" s="154" t="s">
        <v>72</v>
      </c>
      <c r="B412" s="155" t="s">
        <v>432</v>
      </c>
      <c r="C412" s="156" t="s">
        <v>433</v>
      </c>
      <c r="D412" s="157"/>
      <c r="E412" s="158"/>
      <c r="F412" s="198"/>
      <c r="G412" s="199"/>
      <c r="H412" s="159"/>
      <c r="I412" s="159"/>
      <c r="O412" s="160">
        <v>1</v>
      </c>
    </row>
    <row r="413" spans="1:104" ht="22.5">
      <c r="A413" s="161">
        <v>72</v>
      </c>
      <c r="B413" s="162" t="s">
        <v>434</v>
      </c>
      <c r="C413" s="163" t="s">
        <v>435</v>
      </c>
      <c r="D413" s="164" t="s">
        <v>90</v>
      </c>
      <c r="E413" s="165">
        <v>257.5</v>
      </c>
      <c r="F413" s="165"/>
      <c r="G413" s="166">
        <f>E413*F413</f>
        <v>0</v>
      </c>
      <c r="O413" s="160">
        <v>2</v>
      </c>
      <c r="AA413" s="141">
        <v>1</v>
      </c>
      <c r="AB413" s="141">
        <v>7</v>
      </c>
      <c r="AC413" s="141">
        <v>7</v>
      </c>
      <c r="AZ413" s="141">
        <v>2</v>
      </c>
      <c r="BA413" s="141">
        <f>IF(AZ413=1,G413,0)</f>
        <v>0</v>
      </c>
      <c r="BB413" s="141">
        <f>IF(AZ413=2,G413,0)</f>
        <v>0</v>
      </c>
      <c r="BC413" s="141">
        <f>IF(AZ413=3,G413,0)</f>
        <v>0</v>
      </c>
      <c r="BD413" s="141">
        <f>IF(AZ413=4,G413,0)</f>
        <v>0</v>
      </c>
      <c r="BE413" s="141">
        <f>IF(AZ413=5,G413,0)</f>
        <v>0</v>
      </c>
      <c r="CA413" s="167">
        <v>1</v>
      </c>
      <c r="CB413" s="167">
        <v>7</v>
      </c>
      <c r="CZ413" s="141">
        <v>0</v>
      </c>
    </row>
    <row r="414" spans="1:15" ht="12.75">
      <c r="A414" s="168"/>
      <c r="B414" s="170"/>
      <c r="C414" s="232" t="s">
        <v>436</v>
      </c>
      <c r="D414" s="233"/>
      <c r="E414" s="171">
        <v>0</v>
      </c>
      <c r="F414" s="200"/>
      <c r="G414" s="201"/>
      <c r="M414" s="169" t="s">
        <v>436</v>
      </c>
      <c r="O414" s="160"/>
    </row>
    <row r="415" spans="1:15" ht="12.75">
      <c r="A415" s="168"/>
      <c r="B415" s="170"/>
      <c r="C415" s="232" t="s">
        <v>437</v>
      </c>
      <c r="D415" s="233"/>
      <c r="E415" s="171">
        <v>257.5</v>
      </c>
      <c r="F415" s="200"/>
      <c r="G415" s="201"/>
      <c r="M415" s="169" t="s">
        <v>437</v>
      </c>
      <c r="O415" s="160"/>
    </row>
    <row r="416" spans="1:104" ht="22.5">
      <c r="A416" s="161">
        <v>73</v>
      </c>
      <c r="B416" s="162" t="s">
        <v>438</v>
      </c>
      <c r="C416" s="163" t="s">
        <v>439</v>
      </c>
      <c r="D416" s="164" t="s">
        <v>90</v>
      </c>
      <c r="E416" s="165">
        <v>257.5</v>
      </c>
      <c r="F416" s="165"/>
      <c r="G416" s="166">
        <f>E416*F416</f>
        <v>0</v>
      </c>
      <c r="O416" s="160">
        <v>2</v>
      </c>
      <c r="AA416" s="141">
        <v>1</v>
      </c>
      <c r="AB416" s="141">
        <v>7</v>
      </c>
      <c r="AC416" s="141">
        <v>7</v>
      </c>
      <c r="AZ416" s="141">
        <v>2</v>
      </c>
      <c r="BA416" s="141">
        <f>IF(AZ416=1,G416,0)</f>
        <v>0</v>
      </c>
      <c r="BB416" s="141">
        <f>IF(AZ416=2,G416,0)</f>
        <v>0</v>
      </c>
      <c r="BC416" s="141">
        <f>IF(AZ416=3,G416,0)</f>
        <v>0</v>
      </c>
      <c r="BD416" s="141">
        <f>IF(AZ416=4,G416,0)</f>
        <v>0</v>
      </c>
      <c r="BE416" s="141">
        <f>IF(AZ416=5,G416,0)</f>
        <v>0</v>
      </c>
      <c r="CA416" s="167">
        <v>1</v>
      </c>
      <c r="CB416" s="167">
        <v>7</v>
      </c>
      <c r="CZ416" s="141">
        <v>0</v>
      </c>
    </row>
    <row r="417" spans="1:15" ht="12.75">
      <c r="A417" s="168"/>
      <c r="B417" s="170"/>
      <c r="C417" s="232" t="s">
        <v>295</v>
      </c>
      <c r="D417" s="233"/>
      <c r="E417" s="171">
        <v>0</v>
      </c>
      <c r="F417" s="200"/>
      <c r="G417" s="201"/>
      <c r="M417" s="169" t="s">
        <v>295</v>
      </c>
      <c r="O417" s="160"/>
    </row>
    <row r="418" spans="1:15" ht="12.75">
      <c r="A418" s="168"/>
      <c r="B418" s="170"/>
      <c r="C418" s="232" t="s">
        <v>296</v>
      </c>
      <c r="D418" s="233"/>
      <c r="E418" s="171">
        <v>48.4</v>
      </c>
      <c r="F418" s="200"/>
      <c r="G418" s="201"/>
      <c r="M418" s="169" t="s">
        <v>296</v>
      </c>
      <c r="O418" s="160"/>
    </row>
    <row r="419" spans="1:15" ht="12.75">
      <c r="A419" s="168"/>
      <c r="B419" s="170"/>
      <c r="C419" s="232" t="s">
        <v>297</v>
      </c>
      <c r="D419" s="233"/>
      <c r="E419" s="171">
        <v>97.6</v>
      </c>
      <c r="F419" s="200"/>
      <c r="G419" s="201"/>
      <c r="M419" s="169" t="s">
        <v>297</v>
      </c>
      <c r="O419" s="160"/>
    </row>
    <row r="420" spans="1:15" ht="12.75">
      <c r="A420" s="168"/>
      <c r="B420" s="170"/>
      <c r="C420" s="232" t="s">
        <v>298</v>
      </c>
      <c r="D420" s="233"/>
      <c r="E420" s="171">
        <v>111.5</v>
      </c>
      <c r="F420" s="200"/>
      <c r="G420" s="201"/>
      <c r="M420" s="169" t="s">
        <v>298</v>
      </c>
      <c r="O420" s="160"/>
    </row>
    <row r="421" spans="1:104" ht="22.5">
      <c r="A421" s="161">
        <v>74</v>
      </c>
      <c r="B421" s="162" t="s">
        <v>440</v>
      </c>
      <c r="C421" s="163" t="s">
        <v>441</v>
      </c>
      <c r="D421" s="164" t="s">
        <v>90</v>
      </c>
      <c r="E421" s="165">
        <v>257.5</v>
      </c>
      <c r="F421" s="165"/>
      <c r="G421" s="166">
        <f>E421*F421</f>
        <v>0</v>
      </c>
      <c r="O421" s="160">
        <v>2</v>
      </c>
      <c r="AA421" s="141">
        <v>1</v>
      </c>
      <c r="AB421" s="141">
        <v>7</v>
      </c>
      <c r="AC421" s="141">
        <v>7</v>
      </c>
      <c r="AZ421" s="141">
        <v>2</v>
      </c>
      <c r="BA421" s="141">
        <f>IF(AZ421=1,G421,0)</f>
        <v>0</v>
      </c>
      <c r="BB421" s="141">
        <f>IF(AZ421=2,G421,0)</f>
        <v>0</v>
      </c>
      <c r="BC421" s="141">
        <f>IF(AZ421=3,G421,0)</f>
        <v>0</v>
      </c>
      <c r="BD421" s="141">
        <f>IF(AZ421=4,G421,0)</f>
        <v>0</v>
      </c>
      <c r="BE421" s="141">
        <f>IF(AZ421=5,G421,0)</f>
        <v>0</v>
      </c>
      <c r="CA421" s="167">
        <v>1</v>
      </c>
      <c r="CB421" s="167">
        <v>7</v>
      </c>
      <c r="CZ421" s="141">
        <v>0.00474</v>
      </c>
    </row>
    <row r="422" spans="1:15" ht="12.75">
      <c r="A422" s="168"/>
      <c r="B422" s="170"/>
      <c r="C422" s="232" t="s">
        <v>295</v>
      </c>
      <c r="D422" s="233"/>
      <c r="E422" s="171">
        <v>0</v>
      </c>
      <c r="F422" s="200"/>
      <c r="G422" s="201"/>
      <c r="M422" s="169" t="s">
        <v>295</v>
      </c>
      <c r="O422" s="160"/>
    </row>
    <row r="423" spans="1:15" ht="12.75">
      <c r="A423" s="168"/>
      <c r="B423" s="170"/>
      <c r="C423" s="232" t="s">
        <v>296</v>
      </c>
      <c r="D423" s="233"/>
      <c r="E423" s="171">
        <v>48.4</v>
      </c>
      <c r="F423" s="200"/>
      <c r="G423" s="201"/>
      <c r="M423" s="169" t="s">
        <v>296</v>
      </c>
      <c r="O423" s="160"/>
    </row>
    <row r="424" spans="1:15" ht="12.75">
      <c r="A424" s="168"/>
      <c r="B424" s="170"/>
      <c r="C424" s="235" t="s">
        <v>162</v>
      </c>
      <c r="D424" s="233"/>
      <c r="E424" s="189">
        <v>0</v>
      </c>
      <c r="F424" s="200"/>
      <c r="G424" s="201"/>
      <c r="M424" s="169" t="s">
        <v>162</v>
      </c>
      <c r="O424" s="160"/>
    </row>
    <row r="425" spans="1:15" ht="12.75">
      <c r="A425" s="168"/>
      <c r="B425" s="170"/>
      <c r="C425" s="235" t="s">
        <v>164</v>
      </c>
      <c r="D425" s="233"/>
      <c r="E425" s="189">
        <v>0</v>
      </c>
      <c r="F425" s="200"/>
      <c r="G425" s="201"/>
      <c r="M425" s="169" t="s">
        <v>164</v>
      </c>
      <c r="O425" s="160"/>
    </row>
    <row r="426" spans="1:15" ht="12.75">
      <c r="A426" s="168"/>
      <c r="B426" s="170"/>
      <c r="C426" s="235" t="s">
        <v>442</v>
      </c>
      <c r="D426" s="233"/>
      <c r="E426" s="189">
        <v>1.8</v>
      </c>
      <c r="F426" s="200"/>
      <c r="G426" s="201"/>
      <c r="M426" s="169" t="s">
        <v>442</v>
      </c>
      <c r="O426" s="160"/>
    </row>
    <row r="427" spans="1:15" ht="12.75">
      <c r="A427" s="168"/>
      <c r="B427" s="170"/>
      <c r="C427" s="235" t="s">
        <v>443</v>
      </c>
      <c r="D427" s="233"/>
      <c r="E427" s="189">
        <v>2.1</v>
      </c>
      <c r="F427" s="200"/>
      <c r="G427" s="201"/>
      <c r="M427" s="169" t="s">
        <v>443</v>
      </c>
      <c r="O427" s="160"/>
    </row>
    <row r="428" spans="1:15" ht="12.75">
      <c r="A428" s="168"/>
      <c r="B428" s="170"/>
      <c r="C428" s="235" t="s">
        <v>249</v>
      </c>
      <c r="D428" s="233"/>
      <c r="E428" s="189">
        <v>7.38</v>
      </c>
      <c r="F428" s="200"/>
      <c r="G428" s="201"/>
      <c r="M428" s="169" t="s">
        <v>249</v>
      </c>
      <c r="O428" s="160"/>
    </row>
    <row r="429" spans="1:15" ht="12.75">
      <c r="A429" s="168"/>
      <c r="B429" s="170"/>
      <c r="C429" s="235" t="s">
        <v>444</v>
      </c>
      <c r="D429" s="233"/>
      <c r="E429" s="189">
        <v>6.48</v>
      </c>
      <c r="F429" s="200"/>
      <c r="G429" s="201"/>
      <c r="M429" s="169" t="s">
        <v>444</v>
      </c>
      <c r="O429" s="160"/>
    </row>
    <row r="430" spans="1:15" ht="12.75">
      <c r="A430" s="168"/>
      <c r="B430" s="170"/>
      <c r="C430" s="235" t="s">
        <v>445</v>
      </c>
      <c r="D430" s="233"/>
      <c r="E430" s="189">
        <v>6.45</v>
      </c>
      <c r="F430" s="200"/>
      <c r="G430" s="201"/>
      <c r="M430" s="169" t="s">
        <v>445</v>
      </c>
      <c r="O430" s="160"/>
    </row>
    <row r="431" spans="1:15" ht="12.75">
      <c r="A431" s="168"/>
      <c r="B431" s="170"/>
      <c r="C431" s="235" t="s">
        <v>166</v>
      </c>
      <c r="D431" s="233"/>
      <c r="E431" s="189">
        <v>0</v>
      </c>
      <c r="F431" s="200"/>
      <c r="G431" s="201"/>
      <c r="M431" s="169" t="s">
        <v>166</v>
      </c>
      <c r="O431" s="160"/>
    </row>
    <row r="432" spans="1:15" ht="12.75">
      <c r="A432" s="168"/>
      <c r="B432" s="170"/>
      <c r="C432" s="235" t="s">
        <v>446</v>
      </c>
      <c r="D432" s="233"/>
      <c r="E432" s="189">
        <v>1.8</v>
      </c>
      <c r="F432" s="200"/>
      <c r="G432" s="201"/>
      <c r="M432" s="169" t="s">
        <v>446</v>
      </c>
      <c r="O432" s="160"/>
    </row>
    <row r="433" spans="1:15" ht="12.75">
      <c r="A433" s="168"/>
      <c r="B433" s="170"/>
      <c r="C433" s="235" t="s">
        <v>447</v>
      </c>
      <c r="D433" s="233"/>
      <c r="E433" s="189">
        <v>2.1</v>
      </c>
      <c r="F433" s="200"/>
      <c r="G433" s="201"/>
      <c r="M433" s="169" t="s">
        <v>447</v>
      </c>
      <c r="O433" s="160"/>
    </row>
    <row r="434" spans="1:15" ht="12.75">
      <c r="A434" s="168"/>
      <c r="B434" s="170"/>
      <c r="C434" s="235" t="s">
        <v>253</v>
      </c>
      <c r="D434" s="233"/>
      <c r="E434" s="189">
        <v>7.38</v>
      </c>
      <c r="F434" s="200"/>
      <c r="G434" s="201"/>
      <c r="M434" s="169" t="s">
        <v>253</v>
      </c>
      <c r="O434" s="160"/>
    </row>
    <row r="435" spans="1:15" ht="12.75">
      <c r="A435" s="168"/>
      <c r="B435" s="170"/>
      <c r="C435" s="235" t="s">
        <v>448</v>
      </c>
      <c r="D435" s="233"/>
      <c r="E435" s="189">
        <v>6.48</v>
      </c>
      <c r="F435" s="200"/>
      <c r="G435" s="201"/>
      <c r="M435" s="169" t="s">
        <v>448</v>
      </c>
      <c r="O435" s="160"/>
    </row>
    <row r="436" spans="1:15" ht="12.75">
      <c r="A436" s="168"/>
      <c r="B436" s="170"/>
      <c r="C436" s="235" t="s">
        <v>449</v>
      </c>
      <c r="D436" s="233"/>
      <c r="E436" s="189">
        <v>6.45</v>
      </c>
      <c r="F436" s="200"/>
      <c r="G436" s="201"/>
      <c r="M436" s="169" t="s">
        <v>449</v>
      </c>
      <c r="O436" s="160"/>
    </row>
    <row r="437" spans="1:15" ht="12.75">
      <c r="A437" s="168"/>
      <c r="B437" s="170"/>
      <c r="C437" s="235" t="s">
        <v>175</v>
      </c>
      <c r="D437" s="233"/>
      <c r="E437" s="189">
        <v>48.42</v>
      </c>
      <c r="F437" s="200"/>
      <c r="G437" s="201"/>
      <c r="M437" s="169" t="s">
        <v>175</v>
      </c>
      <c r="O437" s="160"/>
    </row>
    <row r="438" spans="1:15" ht="12.75">
      <c r="A438" s="168"/>
      <c r="B438" s="170"/>
      <c r="C438" s="232" t="s">
        <v>297</v>
      </c>
      <c r="D438" s="233"/>
      <c r="E438" s="171">
        <v>97.6</v>
      </c>
      <c r="F438" s="200"/>
      <c r="G438" s="201"/>
      <c r="M438" s="169" t="s">
        <v>297</v>
      </c>
      <c r="O438" s="160"/>
    </row>
    <row r="439" spans="1:15" ht="12.75">
      <c r="A439" s="168"/>
      <c r="B439" s="170"/>
      <c r="C439" s="235" t="s">
        <v>162</v>
      </c>
      <c r="D439" s="233"/>
      <c r="E439" s="189">
        <v>0</v>
      </c>
      <c r="F439" s="200"/>
      <c r="G439" s="201"/>
      <c r="M439" s="169" t="s">
        <v>162</v>
      </c>
      <c r="O439" s="160"/>
    </row>
    <row r="440" spans="1:15" ht="12.75">
      <c r="A440" s="168"/>
      <c r="B440" s="170"/>
      <c r="C440" s="235" t="s">
        <v>169</v>
      </c>
      <c r="D440" s="233"/>
      <c r="E440" s="189">
        <v>0</v>
      </c>
      <c r="F440" s="200"/>
      <c r="G440" s="201"/>
      <c r="M440" s="169" t="s">
        <v>169</v>
      </c>
      <c r="O440" s="160"/>
    </row>
    <row r="441" spans="1:15" ht="12.75">
      <c r="A441" s="168"/>
      <c r="B441" s="170"/>
      <c r="C441" s="235" t="s">
        <v>310</v>
      </c>
      <c r="D441" s="233"/>
      <c r="E441" s="189">
        <v>13.32</v>
      </c>
      <c r="F441" s="200"/>
      <c r="G441" s="201"/>
      <c r="M441" s="169" t="s">
        <v>310</v>
      </c>
      <c r="O441" s="160"/>
    </row>
    <row r="442" spans="1:15" ht="12.75">
      <c r="A442" s="168"/>
      <c r="B442" s="170"/>
      <c r="C442" s="235" t="s">
        <v>311</v>
      </c>
      <c r="D442" s="233"/>
      <c r="E442" s="189">
        <v>13.59</v>
      </c>
      <c r="F442" s="200"/>
      <c r="G442" s="201"/>
      <c r="M442" s="169" t="s">
        <v>311</v>
      </c>
      <c r="O442" s="160"/>
    </row>
    <row r="443" spans="1:15" ht="12.75">
      <c r="A443" s="168"/>
      <c r="B443" s="170"/>
      <c r="C443" s="235" t="s">
        <v>450</v>
      </c>
      <c r="D443" s="233"/>
      <c r="E443" s="189">
        <v>2.4</v>
      </c>
      <c r="F443" s="200"/>
      <c r="G443" s="201"/>
      <c r="M443" s="169" t="s">
        <v>450</v>
      </c>
      <c r="O443" s="160"/>
    </row>
    <row r="444" spans="1:15" ht="12.75">
      <c r="A444" s="168"/>
      <c r="B444" s="170"/>
      <c r="C444" s="235" t="s">
        <v>258</v>
      </c>
      <c r="D444" s="233"/>
      <c r="E444" s="189">
        <v>7.2</v>
      </c>
      <c r="F444" s="200"/>
      <c r="G444" s="201"/>
      <c r="M444" s="169" t="s">
        <v>258</v>
      </c>
      <c r="O444" s="160"/>
    </row>
    <row r="445" spans="1:15" ht="12.75">
      <c r="A445" s="168"/>
      <c r="B445" s="170"/>
      <c r="C445" s="235" t="s">
        <v>451</v>
      </c>
      <c r="D445" s="233"/>
      <c r="E445" s="189">
        <v>6.3</v>
      </c>
      <c r="F445" s="200"/>
      <c r="G445" s="201"/>
      <c r="M445" s="169" t="s">
        <v>451</v>
      </c>
      <c r="O445" s="160"/>
    </row>
    <row r="446" spans="1:15" ht="12.75">
      <c r="A446" s="168"/>
      <c r="B446" s="170"/>
      <c r="C446" s="235" t="s">
        <v>452</v>
      </c>
      <c r="D446" s="233"/>
      <c r="E446" s="189">
        <v>6</v>
      </c>
      <c r="F446" s="200"/>
      <c r="G446" s="201"/>
      <c r="M446" s="169" t="s">
        <v>452</v>
      </c>
      <c r="O446" s="160"/>
    </row>
    <row r="447" spans="1:15" ht="12.75">
      <c r="A447" s="168"/>
      <c r="B447" s="170"/>
      <c r="C447" s="235" t="s">
        <v>172</v>
      </c>
      <c r="D447" s="233"/>
      <c r="E447" s="189">
        <v>0</v>
      </c>
      <c r="F447" s="200"/>
      <c r="G447" s="201"/>
      <c r="M447" s="169" t="s">
        <v>172</v>
      </c>
      <c r="O447" s="160"/>
    </row>
    <row r="448" spans="1:15" ht="12.75">
      <c r="A448" s="168"/>
      <c r="B448" s="170"/>
      <c r="C448" s="235" t="s">
        <v>312</v>
      </c>
      <c r="D448" s="233"/>
      <c r="E448" s="189">
        <v>13.32</v>
      </c>
      <c r="F448" s="200"/>
      <c r="G448" s="201"/>
      <c r="M448" s="169" t="s">
        <v>312</v>
      </c>
      <c r="O448" s="160"/>
    </row>
    <row r="449" spans="1:15" ht="12.75">
      <c r="A449" s="168"/>
      <c r="B449" s="170"/>
      <c r="C449" s="235" t="s">
        <v>313</v>
      </c>
      <c r="D449" s="233"/>
      <c r="E449" s="189">
        <v>13.59</v>
      </c>
      <c r="F449" s="200"/>
      <c r="G449" s="201"/>
      <c r="M449" s="169" t="s">
        <v>313</v>
      </c>
      <c r="O449" s="160"/>
    </row>
    <row r="450" spans="1:15" ht="12.75">
      <c r="A450" s="168"/>
      <c r="B450" s="170"/>
      <c r="C450" s="235" t="s">
        <v>453</v>
      </c>
      <c r="D450" s="233"/>
      <c r="E450" s="189">
        <v>2.4</v>
      </c>
      <c r="F450" s="200"/>
      <c r="G450" s="201"/>
      <c r="M450" s="169" t="s">
        <v>453</v>
      </c>
      <c r="O450" s="160"/>
    </row>
    <row r="451" spans="1:15" ht="12.75">
      <c r="A451" s="168"/>
      <c r="B451" s="170"/>
      <c r="C451" s="235" t="s">
        <v>263</v>
      </c>
      <c r="D451" s="233"/>
      <c r="E451" s="189">
        <v>7.2</v>
      </c>
      <c r="F451" s="200"/>
      <c r="G451" s="201"/>
      <c r="M451" s="169" t="s">
        <v>263</v>
      </c>
      <c r="O451" s="160"/>
    </row>
    <row r="452" spans="1:15" ht="12.75">
      <c r="A452" s="168"/>
      <c r="B452" s="170"/>
      <c r="C452" s="235" t="s">
        <v>454</v>
      </c>
      <c r="D452" s="233"/>
      <c r="E452" s="189">
        <v>6.3</v>
      </c>
      <c r="F452" s="200"/>
      <c r="G452" s="201"/>
      <c r="M452" s="169" t="s">
        <v>454</v>
      </c>
      <c r="O452" s="160"/>
    </row>
    <row r="453" spans="1:15" ht="12.75">
      <c r="A453" s="168"/>
      <c r="B453" s="170"/>
      <c r="C453" s="235" t="s">
        <v>455</v>
      </c>
      <c r="D453" s="233"/>
      <c r="E453" s="189">
        <v>6</v>
      </c>
      <c r="F453" s="200"/>
      <c r="G453" s="201"/>
      <c r="M453" s="169" t="s">
        <v>455</v>
      </c>
      <c r="O453" s="160"/>
    </row>
    <row r="454" spans="1:15" ht="12.75">
      <c r="A454" s="168"/>
      <c r="B454" s="170"/>
      <c r="C454" s="235" t="s">
        <v>175</v>
      </c>
      <c r="D454" s="233"/>
      <c r="E454" s="189">
        <v>97.62</v>
      </c>
      <c r="F454" s="200"/>
      <c r="G454" s="201"/>
      <c r="M454" s="169" t="s">
        <v>175</v>
      </c>
      <c r="O454" s="160"/>
    </row>
    <row r="455" spans="1:15" ht="12.75">
      <c r="A455" s="168"/>
      <c r="B455" s="170"/>
      <c r="C455" s="232" t="s">
        <v>298</v>
      </c>
      <c r="D455" s="233"/>
      <c r="E455" s="171">
        <v>111.5</v>
      </c>
      <c r="F455" s="200"/>
      <c r="G455" s="201"/>
      <c r="M455" s="169" t="s">
        <v>298</v>
      </c>
      <c r="O455" s="160"/>
    </row>
    <row r="456" spans="1:15" ht="12.75">
      <c r="A456" s="168"/>
      <c r="B456" s="170"/>
      <c r="C456" s="235" t="s">
        <v>162</v>
      </c>
      <c r="D456" s="233"/>
      <c r="E456" s="189">
        <v>0</v>
      </c>
      <c r="F456" s="200"/>
      <c r="G456" s="201"/>
      <c r="M456" s="169" t="s">
        <v>162</v>
      </c>
      <c r="O456" s="160"/>
    </row>
    <row r="457" spans="1:15" ht="12.75">
      <c r="A457" s="168"/>
      <c r="B457" s="170"/>
      <c r="C457" s="235" t="s">
        <v>197</v>
      </c>
      <c r="D457" s="233"/>
      <c r="E457" s="189">
        <v>0</v>
      </c>
      <c r="F457" s="200"/>
      <c r="G457" s="201"/>
      <c r="M457" s="169" t="s">
        <v>197</v>
      </c>
      <c r="O457" s="160"/>
    </row>
    <row r="458" spans="1:15" ht="12.75">
      <c r="A458" s="168"/>
      <c r="B458" s="170"/>
      <c r="C458" s="235" t="s">
        <v>266</v>
      </c>
      <c r="D458" s="233"/>
      <c r="E458" s="189">
        <v>95.76</v>
      </c>
      <c r="F458" s="200"/>
      <c r="G458" s="201"/>
      <c r="M458" s="169" t="s">
        <v>266</v>
      </c>
      <c r="O458" s="160"/>
    </row>
    <row r="459" spans="1:15" ht="12.75">
      <c r="A459" s="168"/>
      <c r="B459" s="170"/>
      <c r="C459" s="235" t="s">
        <v>267</v>
      </c>
      <c r="D459" s="233"/>
      <c r="E459" s="189">
        <v>0</v>
      </c>
      <c r="F459" s="200"/>
      <c r="G459" s="201"/>
      <c r="M459" s="169" t="s">
        <v>267</v>
      </c>
      <c r="O459" s="160"/>
    </row>
    <row r="460" spans="1:15" ht="12.75">
      <c r="A460" s="168"/>
      <c r="B460" s="170"/>
      <c r="C460" s="235" t="s">
        <v>268</v>
      </c>
      <c r="D460" s="233"/>
      <c r="E460" s="189">
        <v>-21.78</v>
      </c>
      <c r="F460" s="200"/>
      <c r="G460" s="201"/>
      <c r="M460" s="169" t="s">
        <v>268</v>
      </c>
      <c r="O460" s="160"/>
    </row>
    <row r="461" spans="1:15" ht="12.75">
      <c r="A461" s="168"/>
      <c r="B461" s="170"/>
      <c r="C461" s="235" t="s">
        <v>269</v>
      </c>
      <c r="D461" s="233"/>
      <c r="E461" s="189">
        <v>16.2</v>
      </c>
      <c r="F461" s="200"/>
      <c r="G461" s="201"/>
      <c r="M461" s="169" t="s">
        <v>269</v>
      </c>
      <c r="O461" s="160"/>
    </row>
    <row r="462" spans="1:15" ht="12.75">
      <c r="A462" s="168"/>
      <c r="B462" s="170"/>
      <c r="C462" s="235" t="s">
        <v>270</v>
      </c>
      <c r="D462" s="233"/>
      <c r="E462" s="189">
        <v>13.32</v>
      </c>
      <c r="F462" s="200"/>
      <c r="G462" s="201"/>
      <c r="M462" s="169" t="s">
        <v>270</v>
      </c>
      <c r="O462" s="160"/>
    </row>
    <row r="463" spans="1:15" ht="12.75">
      <c r="A463" s="168"/>
      <c r="B463" s="170"/>
      <c r="C463" s="235" t="s">
        <v>456</v>
      </c>
      <c r="D463" s="233"/>
      <c r="E463" s="189">
        <v>6</v>
      </c>
      <c r="F463" s="200"/>
      <c r="G463" s="201"/>
      <c r="M463" s="169" t="s">
        <v>456</v>
      </c>
      <c r="O463" s="160"/>
    </row>
    <row r="464" spans="1:15" ht="12.75">
      <c r="A464" s="168"/>
      <c r="B464" s="170"/>
      <c r="C464" s="235" t="s">
        <v>272</v>
      </c>
      <c r="D464" s="233"/>
      <c r="E464" s="189">
        <v>1.98</v>
      </c>
      <c r="F464" s="200"/>
      <c r="G464" s="201"/>
      <c r="M464" s="169" t="s">
        <v>272</v>
      </c>
      <c r="O464" s="160"/>
    </row>
    <row r="465" spans="1:15" ht="12.75">
      <c r="A465" s="168"/>
      <c r="B465" s="170"/>
      <c r="C465" s="235" t="s">
        <v>193</v>
      </c>
      <c r="D465" s="233"/>
      <c r="E465" s="189">
        <v>0</v>
      </c>
      <c r="F465" s="200"/>
      <c r="G465" s="201"/>
      <c r="M465" s="169">
        <v>0</v>
      </c>
      <c r="O465" s="160"/>
    </row>
    <row r="466" spans="1:15" ht="12.75">
      <c r="A466" s="168"/>
      <c r="B466" s="170"/>
      <c r="C466" s="235" t="s">
        <v>175</v>
      </c>
      <c r="D466" s="233"/>
      <c r="E466" s="189">
        <v>111.48</v>
      </c>
      <c r="F466" s="200"/>
      <c r="G466" s="201"/>
      <c r="M466" s="169" t="s">
        <v>175</v>
      </c>
      <c r="O466" s="160"/>
    </row>
    <row r="467" spans="1:104" ht="22.5">
      <c r="A467" s="161">
        <v>75</v>
      </c>
      <c r="B467" s="162" t="s">
        <v>457</v>
      </c>
      <c r="C467" s="163" t="s">
        <v>458</v>
      </c>
      <c r="D467" s="164" t="s">
        <v>419</v>
      </c>
      <c r="E467" s="165">
        <v>38.65</v>
      </c>
      <c r="F467" s="165"/>
      <c r="G467" s="166">
        <f>E467*F467</f>
        <v>0</v>
      </c>
      <c r="O467" s="160">
        <v>2</v>
      </c>
      <c r="AA467" s="141">
        <v>12</v>
      </c>
      <c r="AB467" s="141">
        <v>1</v>
      </c>
      <c r="AC467" s="141">
        <v>59</v>
      </c>
      <c r="AZ467" s="141">
        <v>2</v>
      </c>
      <c r="BA467" s="141">
        <f>IF(AZ467=1,G467,0)</f>
        <v>0</v>
      </c>
      <c r="BB467" s="141">
        <f>IF(AZ467=2,G467,0)</f>
        <v>0</v>
      </c>
      <c r="BC467" s="141">
        <f>IF(AZ467=3,G467,0)</f>
        <v>0</v>
      </c>
      <c r="BD467" s="141">
        <f>IF(AZ467=4,G467,0)</f>
        <v>0</v>
      </c>
      <c r="BE467" s="141">
        <f>IF(AZ467=5,G467,0)</f>
        <v>0</v>
      </c>
      <c r="CA467" s="167">
        <v>12</v>
      </c>
      <c r="CB467" s="167">
        <v>1</v>
      </c>
      <c r="CZ467" s="141">
        <v>0.001</v>
      </c>
    </row>
    <row r="468" spans="1:15" ht="12.75">
      <c r="A468" s="168"/>
      <c r="B468" s="170"/>
      <c r="C468" s="232" t="s">
        <v>459</v>
      </c>
      <c r="D468" s="233"/>
      <c r="E468" s="171">
        <v>38.625</v>
      </c>
      <c r="F468" s="200"/>
      <c r="G468" s="201"/>
      <c r="M468" s="169" t="s">
        <v>459</v>
      </c>
      <c r="O468" s="160"/>
    </row>
    <row r="469" spans="1:15" ht="12.75">
      <c r="A469" s="168"/>
      <c r="B469" s="170"/>
      <c r="C469" s="235" t="s">
        <v>162</v>
      </c>
      <c r="D469" s="233"/>
      <c r="E469" s="189">
        <v>0</v>
      </c>
      <c r="F469" s="200"/>
      <c r="G469" s="201"/>
      <c r="M469" s="169" t="s">
        <v>162</v>
      </c>
      <c r="O469" s="160"/>
    </row>
    <row r="470" spans="1:15" ht="12.75">
      <c r="A470" s="168"/>
      <c r="B470" s="170"/>
      <c r="C470" s="235" t="s">
        <v>296</v>
      </c>
      <c r="D470" s="233"/>
      <c r="E470" s="189">
        <v>48.4</v>
      </c>
      <c r="F470" s="200"/>
      <c r="G470" s="201"/>
      <c r="M470" s="169" t="s">
        <v>296</v>
      </c>
      <c r="O470" s="160"/>
    </row>
    <row r="471" spans="1:15" ht="12.75">
      <c r="A471" s="168"/>
      <c r="B471" s="170"/>
      <c r="C471" s="235" t="s">
        <v>297</v>
      </c>
      <c r="D471" s="233"/>
      <c r="E471" s="189">
        <v>97.6</v>
      </c>
      <c r="F471" s="200"/>
      <c r="G471" s="201"/>
      <c r="M471" s="169" t="s">
        <v>297</v>
      </c>
      <c r="O471" s="160"/>
    </row>
    <row r="472" spans="1:15" ht="12.75">
      <c r="A472" s="168"/>
      <c r="B472" s="170"/>
      <c r="C472" s="235" t="s">
        <v>298</v>
      </c>
      <c r="D472" s="233"/>
      <c r="E472" s="189">
        <v>111.5</v>
      </c>
      <c r="F472" s="200"/>
      <c r="G472" s="201"/>
      <c r="M472" s="169" t="s">
        <v>298</v>
      </c>
      <c r="O472" s="160"/>
    </row>
    <row r="473" spans="1:15" ht="12.75">
      <c r="A473" s="168"/>
      <c r="B473" s="170"/>
      <c r="C473" s="235" t="s">
        <v>175</v>
      </c>
      <c r="D473" s="233"/>
      <c r="E473" s="189">
        <v>257.5</v>
      </c>
      <c r="F473" s="200"/>
      <c r="G473" s="201"/>
      <c r="M473" s="169" t="s">
        <v>175</v>
      </c>
      <c r="O473" s="160"/>
    </row>
    <row r="474" spans="1:15" ht="12.75">
      <c r="A474" s="168"/>
      <c r="B474" s="170"/>
      <c r="C474" s="232" t="s">
        <v>460</v>
      </c>
      <c r="D474" s="233"/>
      <c r="E474" s="171">
        <v>0.025</v>
      </c>
      <c r="F474" s="200"/>
      <c r="G474" s="201"/>
      <c r="M474" s="169" t="s">
        <v>460</v>
      </c>
      <c r="O474" s="160"/>
    </row>
    <row r="475" spans="1:104" ht="22.5">
      <c r="A475" s="161">
        <v>76</v>
      </c>
      <c r="B475" s="162" t="s">
        <v>461</v>
      </c>
      <c r="C475" s="163" t="s">
        <v>462</v>
      </c>
      <c r="D475" s="164" t="s">
        <v>419</v>
      </c>
      <c r="E475" s="165">
        <v>772.525</v>
      </c>
      <c r="F475" s="165"/>
      <c r="G475" s="166">
        <f>E475*F475</f>
        <v>0</v>
      </c>
      <c r="O475" s="160">
        <v>2</v>
      </c>
      <c r="AA475" s="141">
        <v>12</v>
      </c>
      <c r="AB475" s="141">
        <v>1</v>
      </c>
      <c r="AC475" s="141">
        <v>45</v>
      </c>
      <c r="AZ475" s="141">
        <v>2</v>
      </c>
      <c r="BA475" s="141">
        <f>IF(AZ475=1,G475,0)</f>
        <v>0</v>
      </c>
      <c r="BB475" s="141">
        <f>IF(AZ475=2,G475,0)</f>
        <v>0</v>
      </c>
      <c r="BC475" s="141">
        <f>IF(AZ475=3,G475,0)</f>
        <v>0</v>
      </c>
      <c r="BD475" s="141">
        <f>IF(AZ475=4,G475,0)</f>
        <v>0</v>
      </c>
      <c r="BE475" s="141">
        <f>IF(AZ475=5,G475,0)</f>
        <v>0</v>
      </c>
      <c r="CA475" s="167">
        <v>12</v>
      </c>
      <c r="CB475" s="167">
        <v>1</v>
      </c>
      <c r="CZ475" s="141">
        <v>0.001</v>
      </c>
    </row>
    <row r="476" spans="1:15" ht="12.75">
      <c r="A476" s="168"/>
      <c r="B476" s="170"/>
      <c r="C476" s="232" t="s">
        <v>436</v>
      </c>
      <c r="D476" s="233"/>
      <c r="E476" s="171">
        <v>0</v>
      </c>
      <c r="F476" s="200"/>
      <c r="G476" s="201"/>
      <c r="M476" s="169" t="s">
        <v>436</v>
      </c>
      <c r="O476" s="160"/>
    </row>
    <row r="477" spans="1:15" ht="12.75">
      <c r="A477" s="168"/>
      <c r="B477" s="170"/>
      <c r="C477" s="232" t="s">
        <v>463</v>
      </c>
      <c r="D477" s="233"/>
      <c r="E477" s="171">
        <v>772.5</v>
      </c>
      <c r="F477" s="200"/>
      <c r="G477" s="201"/>
      <c r="M477" s="169" t="s">
        <v>463</v>
      </c>
      <c r="O477" s="160"/>
    </row>
    <row r="478" spans="1:15" ht="12.75">
      <c r="A478" s="168"/>
      <c r="B478" s="170"/>
      <c r="C478" s="235" t="s">
        <v>162</v>
      </c>
      <c r="D478" s="233"/>
      <c r="E478" s="189">
        <v>0</v>
      </c>
      <c r="F478" s="200"/>
      <c r="G478" s="201"/>
      <c r="M478" s="169" t="s">
        <v>162</v>
      </c>
      <c r="O478" s="160"/>
    </row>
    <row r="479" spans="1:15" ht="12.75">
      <c r="A479" s="168"/>
      <c r="B479" s="170"/>
      <c r="C479" s="235" t="s">
        <v>296</v>
      </c>
      <c r="D479" s="233"/>
      <c r="E479" s="189">
        <v>48.4</v>
      </c>
      <c r="F479" s="200"/>
      <c r="G479" s="201"/>
      <c r="M479" s="169" t="s">
        <v>296</v>
      </c>
      <c r="O479" s="160"/>
    </row>
    <row r="480" spans="1:15" ht="12.75">
      <c r="A480" s="168"/>
      <c r="B480" s="170"/>
      <c r="C480" s="235" t="s">
        <v>297</v>
      </c>
      <c r="D480" s="233"/>
      <c r="E480" s="189">
        <v>97.6</v>
      </c>
      <c r="F480" s="200"/>
      <c r="G480" s="201"/>
      <c r="M480" s="169" t="s">
        <v>297</v>
      </c>
      <c r="O480" s="160"/>
    </row>
    <row r="481" spans="1:15" ht="12.75">
      <c r="A481" s="168"/>
      <c r="B481" s="170"/>
      <c r="C481" s="235" t="s">
        <v>298</v>
      </c>
      <c r="D481" s="233"/>
      <c r="E481" s="189">
        <v>111.5</v>
      </c>
      <c r="F481" s="200"/>
      <c r="G481" s="201"/>
      <c r="M481" s="169" t="s">
        <v>298</v>
      </c>
      <c r="O481" s="160"/>
    </row>
    <row r="482" spans="1:15" ht="12.75">
      <c r="A482" s="168"/>
      <c r="B482" s="170"/>
      <c r="C482" s="235" t="s">
        <v>175</v>
      </c>
      <c r="D482" s="233"/>
      <c r="E482" s="189">
        <v>257.5</v>
      </c>
      <c r="F482" s="200"/>
      <c r="G482" s="201"/>
      <c r="M482" s="169" t="s">
        <v>175</v>
      </c>
      <c r="O482" s="160"/>
    </row>
    <row r="483" spans="1:15" ht="12.75">
      <c r="A483" s="168"/>
      <c r="B483" s="170"/>
      <c r="C483" s="232" t="s">
        <v>460</v>
      </c>
      <c r="D483" s="233"/>
      <c r="E483" s="171">
        <v>0.025</v>
      </c>
      <c r="F483" s="200"/>
      <c r="G483" s="201"/>
      <c r="M483" s="169" t="s">
        <v>460</v>
      </c>
      <c r="O483" s="160"/>
    </row>
    <row r="484" spans="1:104" ht="22.5">
      <c r="A484" s="161">
        <v>77</v>
      </c>
      <c r="B484" s="162" t="s">
        <v>464</v>
      </c>
      <c r="C484" s="163" t="s">
        <v>465</v>
      </c>
      <c r="D484" s="164" t="s">
        <v>90</v>
      </c>
      <c r="E484" s="165">
        <v>283.25</v>
      </c>
      <c r="F484" s="165"/>
      <c r="G484" s="166">
        <f>E484*F484</f>
        <v>0</v>
      </c>
      <c r="O484" s="160">
        <v>2</v>
      </c>
      <c r="AA484" s="141">
        <v>12</v>
      </c>
      <c r="AB484" s="141">
        <v>1</v>
      </c>
      <c r="AC484" s="141">
        <v>12</v>
      </c>
      <c r="AZ484" s="141">
        <v>2</v>
      </c>
      <c r="BA484" s="141">
        <f>IF(AZ484=1,G484,0)</f>
        <v>0</v>
      </c>
      <c r="BB484" s="141">
        <f>IF(AZ484=2,G484,0)</f>
        <v>0</v>
      </c>
      <c r="BC484" s="141">
        <f>IF(AZ484=3,G484,0)</f>
        <v>0</v>
      </c>
      <c r="BD484" s="141">
        <f>IF(AZ484=4,G484,0)</f>
        <v>0</v>
      </c>
      <c r="BE484" s="141">
        <f>IF(AZ484=5,G484,0)</f>
        <v>0</v>
      </c>
      <c r="CA484" s="167">
        <v>12</v>
      </c>
      <c r="CB484" s="167">
        <v>1</v>
      </c>
      <c r="CZ484" s="141">
        <v>0.019</v>
      </c>
    </row>
    <row r="485" spans="1:15" ht="12.75">
      <c r="A485" s="168"/>
      <c r="B485" s="170"/>
      <c r="C485" s="232" t="s">
        <v>466</v>
      </c>
      <c r="D485" s="233"/>
      <c r="E485" s="171">
        <v>283.25</v>
      </c>
      <c r="F485" s="200"/>
      <c r="G485" s="201"/>
      <c r="M485" s="169" t="s">
        <v>466</v>
      </c>
      <c r="O485" s="160"/>
    </row>
    <row r="486" spans="1:104" ht="12.75">
      <c r="A486" s="161">
        <v>78</v>
      </c>
      <c r="B486" s="162" t="s">
        <v>467</v>
      </c>
      <c r="C486" s="163" t="s">
        <v>559</v>
      </c>
      <c r="D486" s="164" t="s">
        <v>61</v>
      </c>
      <c r="E486" s="165"/>
      <c r="F486" s="165"/>
      <c r="G486" s="166">
        <f>E486*F486</f>
        <v>0</v>
      </c>
      <c r="O486" s="160">
        <v>2</v>
      </c>
      <c r="AA486" s="141">
        <v>7</v>
      </c>
      <c r="AB486" s="141">
        <v>1002</v>
      </c>
      <c r="AC486" s="141">
        <v>5</v>
      </c>
      <c r="AZ486" s="141">
        <v>2</v>
      </c>
      <c r="BA486" s="141">
        <f>IF(AZ486=1,G486,0)</f>
        <v>0</v>
      </c>
      <c r="BB486" s="141">
        <f>IF(AZ486=2,G486,0)</f>
        <v>0</v>
      </c>
      <c r="BC486" s="141">
        <f>IF(AZ486=3,G486,0)</f>
        <v>0</v>
      </c>
      <c r="BD486" s="141">
        <f>IF(AZ486=4,G486,0)</f>
        <v>0</v>
      </c>
      <c r="BE486" s="141">
        <f>IF(AZ486=5,G486,0)</f>
        <v>0</v>
      </c>
      <c r="CA486" s="167">
        <v>7</v>
      </c>
      <c r="CB486" s="167">
        <v>1002</v>
      </c>
      <c r="CZ486" s="141">
        <v>0</v>
      </c>
    </row>
    <row r="487" spans="1:57" ht="12.75">
      <c r="A487" s="172"/>
      <c r="B487" s="173" t="s">
        <v>73</v>
      </c>
      <c r="C487" s="174" t="str">
        <f>CONCATENATE(B412," ",C412)</f>
        <v>781 Obklady keramické</v>
      </c>
      <c r="D487" s="175"/>
      <c r="E487" s="176"/>
      <c r="F487" s="177"/>
      <c r="G487" s="178">
        <f>SUM(G412:G486)</f>
        <v>0</v>
      </c>
      <c r="O487" s="160">
        <v>4</v>
      </c>
      <c r="BA487" s="179">
        <f>SUM(BA412:BA486)</f>
        <v>0</v>
      </c>
      <c r="BB487" s="179">
        <f>SUM(BB412:BB486)</f>
        <v>0</v>
      </c>
      <c r="BC487" s="179">
        <f>SUM(BC412:BC486)</f>
        <v>0</v>
      </c>
      <c r="BD487" s="179">
        <f>SUM(BD412:BD486)</f>
        <v>0</v>
      </c>
      <c r="BE487" s="179">
        <f>SUM(BE412:BE486)</f>
        <v>0</v>
      </c>
    </row>
    <row r="488" spans="1:15" ht="12.75">
      <c r="A488" s="154" t="s">
        <v>72</v>
      </c>
      <c r="B488" s="155" t="s">
        <v>468</v>
      </c>
      <c r="C488" s="156" t="s">
        <v>469</v>
      </c>
      <c r="D488" s="157"/>
      <c r="E488" s="158"/>
      <c r="F488" s="198"/>
      <c r="G488" s="199"/>
      <c r="H488" s="159"/>
      <c r="I488" s="159"/>
      <c r="O488" s="160">
        <v>1</v>
      </c>
    </row>
    <row r="489" spans="1:104" ht="12.75">
      <c r="A489" s="161">
        <v>79</v>
      </c>
      <c r="B489" s="162" t="s">
        <v>470</v>
      </c>
      <c r="C489" s="163" t="s">
        <v>471</v>
      </c>
      <c r="D489" s="164" t="s">
        <v>90</v>
      </c>
      <c r="E489" s="165">
        <v>1</v>
      </c>
      <c r="F489" s="165"/>
      <c r="G489" s="166">
        <f>E489*F489</f>
        <v>0</v>
      </c>
      <c r="O489" s="160">
        <v>2</v>
      </c>
      <c r="AA489" s="141">
        <v>1</v>
      </c>
      <c r="AB489" s="141">
        <v>7</v>
      </c>
      <c r="AC489" s="141">
        <v>7</v>
      </c>
      <c r="AZ489" s="141">
        <v>2</v>
      </c>
      <c r="BA489" s="141">
        <f>IF(AZ489=1,G489,0)</f>
        <v>0</v>
      </c>
      <c r="BB489" s="141">
        <f>IF(AZ489=2,G489,0)</f>
        <v>0</v>
      </c>
      <c r="BC489" s="141">
        <f>IF(AZ489=3,G489,0)</f>
        <v>0</v>
      </c>
      <c r="BD489" s="141">
        <f>IF(AZ489=4,G489,0)</f>
        <v>0</v>
      </c>
      <c r="BE489" s="141">
        <f>IF(AZ489=5,G489,0)</f>
        <v>0</v>
      </c>
      <c r="CA489" s="167">
        <v>1</v>
      </c>
      <c r="CB489" s="167">
        <v>7</v>
      </c>
      <c r="CZ489" s="141">
        <v>0.00042</v>
      </c>
    </row>
    <row r="490" spans="1:15" ht="12.75">
      <c r="A490" s="168"/>
      <c r="B490" s="170"/>
      <c r="C490" s="232" t="s">
        <v>472</v>
      </c>
      <c r="D490" s="233"/>
      <c r="E490" s="171">
        <v>0.9954</v>
      </c>
      <c r="F490" s="200"/>
      <c r="G490" s="201"/>
      <c r="M490" s="169" t="s">
        <v>472</v>
      </c>
      <c r="O490" s="160"/>
    </row>
    <row r="491" spans="1:15" ht="12.75">
      <c r="A491" s="168"/>
      <c r="B491" s="170"/>
      <c r="C491" s="232" t="s">
        <v>473</v>
      </c>
      <c r="D491" s="233"/>
      <c r="E491" s="171">
        <v>0.0046</v>
      </c>
      <c r="F491" s="200"/>
      <c r="G491" s="201"/>
      <c r="M491" s="169" t="s">
        <v>473</v>
      </c>
      <c r="O491" s="160"/>
    </row>
    <row r="492" spans="1:104" ht="12.75">
      <c r="A492" s="161">
        <v>80</v>
      </c>
      <c r="B492" s="162" t="s">
        <v>474</v>
      </c>
      <c r="C492" s="163" t="s">
        <v>475</v>
      </c>
      <c r="D492" s="164" t="s">
        <v>90</v>
      </c>
      <c r="E492" s="165">
        <v>1</v>
      </c>
      <c r="F492" s="165"/>
      <c r="G492" s="166">
        <f>E492*F492</f>
        <v>0</v>
      </c>
      <c r="O492" s="160">
        <v>2</v>
      </c>
      <c r="AA492" s="141">
        <v>1</v>
      </c>
      <c r="AB492" s="141">
        <v>7</v>
      </c>
      <c r="AC492" s="141">
        <v>7</v>
      </c>
      <c r="AZ492" s="141">
        <v>2</v>
      </c>
      <c r="BA492" s="141">
        <f>IF(AZ492=1,G492,0)</f>
        <v>0</v>
      </c>
      <c r="BB492" s="141">
        <f>IF(AZ492=2,G492,0)</f>
        <v>0</v>
      </c>
      <c r="BC492" s="141">
        <f>IF(AZ492=3,G492,0)</f>
        <v>0</v>
      </c>
      <c r="BD492" s="141">
        <f>IF(AZ492=4,G492,0)</f>
        <v>0</v>
      </c>
      <c r="BE492" s="141">
        <f>IF(AZ492=5,G492,0)</f>
        <v>0</v>
      </c>
      <c r="CA492" s="167">
        <v>1</v>
      </c>
      <c r="CB492" s="167">
        <v>7</v>
      </c>
      <c r="CZ492" s="141">
        <v>8E-05</v>
      </c>
    </row>
    <row r="493" spans="1:15" ht="12.75">
      <c r="A493" s="168"/>
      <c r="B493" s="170"/>
      <c r="C493" s="232" t="s">
        <v>472</v>
      </c>
      <c r="D493" s="233"/>
      <c r="E493" s="171">
        <v>0.9954</v>
      </c>
      <c r="F493" s="200"/>
      <c r="G493" s="201"/>
      <c r="M493" s="169" t="s">
        <v>472</v>
      </c>
      <c r="O493" s="160"/>
    </row>
    <row r="494" spans="1:15" ht="12.75">
      <c r="A494" s="168"/>
      <c r="B494" s="170"/>
      <c r="C494" s="232" t="s">
        <v>473</v>
      </c>
      <c r="D494" s="233"/>
      <c r="E494" s="171">
        <v>0.0046</v>
      </c>
      <c r="F494" s="200"/>
      <c r="G494" s="201"/>
      <c r="M494" s="169" t="s">
        <v>473</v>
      </c>
      <c r="O494" s="160"/>
    </row>
    <row r="495" spans="1:104" ht="22.5">
      <c r="A495" s="161">
        <v>81</v>
      </c>
      <c r="B495" s="162" t="s">
        <v>476</v>
      </c>
      <c r="C495" s="163" t="s">
        <v>477</v>
      </c>
      <c r="D495" s="164" t="s">
        <v>90</v>
      </c>
      <c r="E495" s="165">
        <v>72.2</v>
      </c>
      <c r="F495" s="165"/>
      <c r="G495" s="166">
        <f>E495*F495</f>
        <v>0</v>
      </c>
      <c r="O495" s="160">
        <v>2</v>
      </c>
      <c r="AA495" s="141">
        <v>1</v>
      </c>
      <c r="AB495" s="141">
        <v>7</v>
      </c>
      <c r="AC495" s="141">
        <v>7</v>
      </c>
      <c r="AZ495" s="141">
        <v>2</v>
      </c>
      <c r="BA495" s="141">
        <f>IF(AZ495=1,G495,0)</f>
        <v>0</v>
      </c>
      <c r="BB495" s="141">
        <f>IF(AZ495=2,G495,0)</f>
        <v>0</v>
      </c>
      <c r="BC495" s="141">
        <f>IF(AZ495=3,G495,0)</f>
        <v>0</v>
      </c>
      <c r="BD495" s="141">
        <f>IF(AZ495=4,G495,0)</f>
        <v>0</v>
      </c>
      <c r="BE495" s="141">
        <f>IF(AZ495=5,G495,0)</f>
        <v>0</v>
      </c>
      <c r="CA495" s="167">
        <v>1</v>
      </c>
      <c r="CB495" s="167">
        <v>7</v>
      </c>
      <c r="CZ495" s="141">
        <v>1E-05</v>
      </c>
    </row>
    <row r="496" spans="1:15" ht="12.75">
      <c r="A496" s="168"/>
      <c r="B496" s="170"/>
      <c r="C496" s="232" t="s">
        <v>163</v>
      </c>
      <c r="D496" s="233"/>
      <c r="E496" s="171">
        <v>0</v>
      </c>
      <c r="F496" s="200"/>
      <c r="G496" s="201"/>
      <c r="M496" s="169" t="s">
        <v>163</v>
      </c>
      <c r="O496" s="160"/>
    </row>
    <row r="497" spans="1:15" ht="12.75">
      <c r="A497" s="168"/>
      <c r="B497" s="170"/>
      <c r="C497" s="232" t="s">
        <v>478</v>
      </c>
      <c r="D497" s="233"/>
      <c r="E497" s="171">
        <v>5.7</v>
      </c>
      <c r="F497" s="200"/>
      <c r="G497" s="201"/>
      <c r="M497" s="169" t="s">
        <v>478</v>
      </c>
      <c r="O497" s="160"/>
    </row>
    <row r="498" spans="1:15" ht="12.75">
      <c r="A498" s="168"/>
      <c r="B498" s="170"/>
      <c r="C498" s="232" t="s">
        <v>479</v>
      </c>
      <c r="D498" s="233"/>
      <c r="E498" s="171">
        <v>5.7</v>
      </c>
      <c r="F498" s="200"/>
      <c r="G498" s="201"/>
      <c r="M498" s="169" t="s">
        <v>479</v>
      </c>
      <c r="O498" s="160"/>
    </row>
    <row r="499" spans="1:15" ht="12.75">
      <c r="A499" s="168"/>
      <c r="B499" s="170"/>
      <c r="C499" s="232" t="s">
        <v>240</v>
      </c>
      <c r="D499" s="233"/>
      <c r="E499" s="171">
        <v>0</v>
      </c>
      <c r="F499" s="200"/>
      <c r="G499" s="201"/>
      <c r="M499" s="169" t="s">
        <v>240</v>
      </c>
      <c r="O499" s="160"/>
    </row>
    <row r="500" spans="1:15" ht="12.75">
      <c r="A500" s="168"/>
      <c r="B500" s="170"/>
      <c r="C500" s="232" t="s">
        <v>241</v>
      </c>
      <c r="D500" s="233"/>
      <c r="E500" s="171">
        <v>6.1</v>
      </c>
      <c r="F500" s="200"/>
      <c r="G500" s="201"/>
      <c r="M500" s="169" t="s">
        <v>241</v>
      </c>
      <c r="O500" s="160"/>
    </row>
    <row r="501" spans="1:15" ht="12.75">
      <c r="A501" s="168"/>
      <c r="B501" s="170"/>
      <c r="C501" s="232" t="s">
        <v>480</v>
      </c>
      <c r="D501" s="233"/>
      <c r="E501" s="171">
        <v>17.1</v>
      </c>
      <c r="F501" s="200"/>
      <c r="G501" s="201"/>
      <c r="M501" s="169" t="s">
        <v>480</v>
      </c>
      <c r="O501" s="160"/>
    </row>
    <row r="502" spans="1:15" ht="12.75">
      <c r="A502" s="168"/>
      <c r="B502" s="170"/>
      <c r="C502" s="232" t="s">
        <v>242</v>
      </c>
      <c r="D502" s="233"/>
      <c r="E502" s="171">
        <v>14.1</v>
      </c>
      <c r="F502" s="200"/>
      <c r="G502" s="201"/>
      <c r="M502" s="169" t="s">
        <v>242</v>
      </c>
      <c r="O502" s="160"/>
    </row>
    <row r="503" spans="1:15" ht="12.75">
      <c r="A503" s="168"/>
      <c r="B503" s="170"/>
      <c r="C503" s="232" t="s">
        <v>243</v>
      </c>
      <c r="D503" s="233"/>
      <c r="E503" s="171">
        <v>6.4</v>
      </c>
      <c r="F503" s="200"/>
      <c r="G503" s="201"/>
      <c r="M503" s="169" t="s">
        <v>243</v>
      </c>
      <c r="O503" s="160"/>
    </row>
    <row r="504" spans="1:15" ht="12.75">
      <c r="A504" s="168"/>
      <c r="B504" s="170"/>
      <c r="C504" s="232" t="s">
        <v>481</v>
      </c>
      <c r="D504" s="233"/>
      <c r="E504" s="171">
        <v>17.1</v>
      </c>
      <c r="F504" s="200"/>
      <c r="G504" s="201"/>
      <c r="M504" s="169" t="s">
        <v>481</v>
      </c>
      <c r="O504" s="160"/>
    </row>
    <row r="505" spans="1:15" ht="12.75">
      <c r="A505" s="168"/>
      <c r="B505" s="170"/>
      <c r="C505" s="232" t="s">
        <v>482</v>
      </c>
      <c r="D505" s="233"/>
      <c r="E505" s="171">
        <v>0</v>
      </c>
      <c r="F505" s="200"/>
      <c r="G505" s="201"/>
      <c r="M505" s="169" t="s">
        <v>482</v>
      </c>
      <c r="O505" s="160"/>
    </row>
    <row r="506" spans="1:104" ht="22.5">
      <c r="A506" s="161">
        <v>82</v>
      </c>
      <c r="B506" s="162" t="s">
        <v>483</v>
      </c>
      <c r="C506" s="163" t="s">
        <v>484</v>
      </c>
      <c r="D506" s="164" t="s">
        <v>90</v>
      </c>
      <c r="E506" s="165">
        <v>71.9</v>
      </c>
      <c r="F506" s="165"/>
      <c r="G506" s="166">
        <f>E506*F506</f>
        <v>0</v>
      </c>
      <c r="O506" s="160">
        <v>2</v>
      </c>
      <c r="AA506" s="141">
        <v>1</v>
      </c>
      <c r="AB506" s="141">
        <v>7</v>
      </c>
      <c r="AC506" s="141">
        <v>7</v>
      </c>
      <c r="AZ506" s="141">
        <v>2</v>
      </c>
      <c r="BA506" s="141">
        <f>IF(AZ506=1,G506,0)</f>
        <v>0</v>
      </c>
      <c r="BB506" s="141">
        <f>IF(AZ506=2,G506,0)</f>
        <v>0</v>
      </c>
      <c r="BC506" s="141">
        <f>IF(AZ506=3,G506,0)</f>
        <v>0</v>
      </c>
      <c r="BD506" s="141">
        <f>IF(AZ506=4,G506,0)</f>
        <v>0</v>
      </c>
      <c r="BE506" s="141">
        <f>IF(AZ506=5,G506,0)</f>
        <v>0</v>
      </c>
      <c r="CA506" s="167">
        <v>1</v>
      </c>
      <c r="CB506" s="167">
        <v>7</v>
      </c>
      <c r="CZ506" s="141">
        <v>0.00047</v>
      </c>
    </row>
    <row r="507" spans="1:15" ht="12.75">
      <c r="A507" s="168"/>
      <c r="B507" s="170"/>
      <c r="C507" s="232" t="s">
        <v>163</v>
      </c>
      <c r="D507" s="233"/>
      <c r="E507" s="171">
        <v>0</v>
      </c>
      <c r="F507" s="200"/>
      <c r="G507" s="201"/>
      <c r="M507" s="169" t="s">
        <v>163</v>
      </c>
      <c r="O507" s="160"/>
    </row>
    <row r="508" spans="1:15" ht="12.75">
      <c r="A508" s="168"/>
      <c r="B508" s="170"/>
      <c r="C508" s="232" t="s">
        <v>485</v>
      </c>
      <c r="D508" s="233"/>
      <c r="E508" s="171">
        <v>5.55</v>
      </c>
      <c r="F508" s="200"/>
      <c r="G508" s="201"/>
      <c r="M508" s="169" t="s">
        <v>485</v>
      </c>
      <c r="O508" s="160"/>
    </row>
    <row r="509" spans="1:15" ht="12.75">
      <c r="A509" s="168"/>
      <c r="B509" s="170"/>
      <c r="C509" s="232" t="s">
        <v>486</v>
      </c>
      <c r="D509" s="233"/>
      <c r="E509" s="171">
        <v>5.55</v>
      </c>
      <c r="F509" s="200"/>
      <c r="G509" s="201"/>
      <c r="M509" s="169" t="s">
        <v>486</v>
      </c>
      <c r="O509" s="160"/>
    </row>
    <row r="510" spans="1:15" ht="12.75">
      <c r="A510" s="168"/>
      <c r="B510" s="170"/>
      <c r="C510" s="232" t="s">
        <v>240</v>
      </c>
      <c r="D510" s="233"/>
      <c r="E510" s="171">
        <v>0</v>
      </c>
      <c r="F510" s="200"/>
      <c r="G510" s="201"/>
      <c r="M510" s="169" t="s">
        <v>240</v>
      </c>
      <c r="O510" s="160"/>
    </row>
    <row r="511" spans="1:15" ht="12.75">
      <c r="A511" s="168"/>
      <c r="B511" s="170"/>
      <c r="C511" s="232" t="s">
        <v>373</v>
      </c>
      <c r="D511" s="233"/>
      <c r="E511" s="171">
        <v>5.3</v>
      </c>
      <c r="F511" s="200"/>
      <c r="G511" s="201"/>
      <c r="M511" s="169" t="s">
        <v>373</v>
      </c>
      <c r="O511" s="160"/>
    </row>
    <row r="512" spans="1:15" ht="12.75">
      <c r="A512" s="168"/>
      <c r="B512" s="170"/>
      <c r="C512" s="232" t="s">
        <v>374</v>
      </c>
      <c r="D512" s="233"/>
      <c r="E512" s="171">
        <v>17.9</v>
      </c>
      <c r="F512" s="200"/>
      <c r="G512" s="201"/>
      <c r="M512" s="169" t="s">
        <v>374</v>
      </c>
      <c r="O512" s="160"/>
    </row>
    <row r="513" spans="1:15" ht="12.75">
      <c r="A513" s="168"/>
      <c r="B513" s="170"/>
      <c r="C513" s="232" t="s">
        <v>378</v>
      </c>
      <c r="D513" s="233"/>
      <c r="E513" s="171">
        <v>13.3</v>
      </c>
      <c r="F513" s="200"/>
      <c r="G513" s="201"/>
      <c r="M513" s="169" t="s">
        <v>378</v>
      </c>
      <c r="O513" s="160"/>
    </row>
    <row r="514" spans="1:15" ht="12.75">
      <c r="A514" s="168"/>
      <c r="B514" s="170"/>
      <c r="C514" s="232" t="s">
        <v>243</v>
      </c>
      <c r="D514" s="233"/>
      <c r="E514" s="171">
        <v>6.4</v>
      </c>
      <c r="F514" s="200"/>
      <c r="G514" s="201"/>
      <c r="M514" s="169" t="s">
        <v>243</v>
      </c>
      <c r="O514" s="160"/>
    </row>
    <row r="515" spans="1:15" ht="12.75">
      <c r="A515" s="168"/>
      <c r="B515" s="170"/>
      <c r="C515" s="232" t="s">
        <v>487</v>
      </c>
      <c r="D515" s="233"/>
      <c r="E515" s="171">
        <v>17.9</v>
      </c>
      <c r="F515" s="200"/>
      <c r="G515" s="201"/>
      <c r="M515" s="169" t="s">
        <v>487</v>
      </c>
      <c r="O515" s="160"/>
    </row>
    <row r="516" spans="1:15" ht="12.75">
      <c r="A516" s="168"/>
      <c r="B516" s="170"/>
      <c r="C516" s="232" t="s">
        <v>482</v>
      </c>
      <c r="D516" s="233"/>
      <c r="E516" s="171">
        <v>0</v>
      </c>
      <c r="F516" s="200"/>
      <c r="G516" s="201"/>
      <c r="M516" s="169" t="s">
        <v>482</v>
      </c>
      <c r="O516" s="160"/>
    </row>
    <row r="517" spans="1:57" ht="12.75">
      <c r="A517" s="172"/>
      <c r="B517" s="173" t="s">
        <v>73</v>
      </c>
      <c r="C517" s="174" t="str">
        <f>CONCATENATE(B488," ",C488)</f>
        <v>783 Nátěry</v>
      </c>
      <c r="D517" s="175"/>
      <c r="E517" s="176"/>
      <c r="F517" s="177"/>
      <c r="G517" s="178">
        <f>SUM(G488:G516)</f>
        <v>0</v>
      </c>
      <c r="O517" s="160">
        <v>4</v>
      </c>
      <c r="BA517" s="179">
        <f>SUM(BA488:BA516)</f>
        <v>0</v>
      </c>
      <c r="BB517" s="179">
        <f>SUM(BB488:BB516)</f>
        <v>0</v>
      </c>
      <c r="BC517" s="179">
        <f>SUM(BC488:BC516)</f>
        <v>0</v>
      </c>
      <c r="BD517" s="179">
        <f>SUM(BD488:BD516)</f>
        <v>0</v>
      </c>
      <c r="BE517" s="179">
        <f>SUM(BE488:BE516)</f>
        <v>0</v>
      </c>
    </row>
    <row r="518" spans="1:15" ht="12.75">
      <c r="A518" s="154" t="s">
        <v>72</v>
      </c>
      <c r="B518" s="155" t="s">
        <v>488</v>
      </c>
      <c r="C518" s="156" t="s">
        <v>489</v>
      </c>
      <c r="D518" s="157"/>
      <c r="E518" s="158"/>
      <c r="F518" s="198"/>
      <c r="G518" s="199"/>
      <c r="H518" s="159"/>
      <c r="I518" s="159"/>
      <c r="O518" s="160">
        <v>1</v>
      </c>
    </row>
    <row r="519" spans="1:104" ht="12.75">
      <c r="A519" s="161">
        <v>83</v>
      </c>
      <c r="B519" s="162" t="s">
        <v>490</v>
      </c>
      <c r="C519" s="163" t="s">
        <v>491</v>
      </c>
      <c r="D519" s="164" t="s">
        <v>90</v>
      </c>
      <c r="E519" s="165">
        <v>1110.3</v>
      </c>
      <c r="F519" s="165"/>
      <c r="G519" s="166">
        <f>E519*F519</f>
        <v>0</v>
      </c>
      <c r="O519" s="160">
        <v>2</v>
      </c>
      <c r="AA519" s="141">
        <v>1</v>
      </c>
      <c r="AB519" s="141">
        <v>7</v>
      </c>
      <c r="AC519" s="141">
        <v>7</v>
      </c>
      <c r="AZ519" s="141">
        <v>2</v>
      </c>
      <c r="BA519" s="141">
        <f>IF(AZ519=1,G519,0)</f>
        <v>0</v>
      </c>
      <c r="BB519" s="141">
        <f>IF(AZ519=2,G519,0)</f>
        <v>0</v>
      </c>
      <c r="BC519" s="141">
        <f>IF(AZ519=3,G519,0)</f>
        <v>0</v>
      </c>
      <c r="BD519" s="141">
        <f>IF(AZ519=4,G519,0)</f>
        <v>0</v>
      </c>
      <c r="BE519" s="141">
        <f>IF(AZ519=5,G519,0)</f>
        <v>0</v>
      </c>
      <c r="CA519" s="167">
        <v>1</v>
      </c>
      <c r="CB519" s="167">
        <v>7</v>
      </c>
      <c r="CZ519" s="141">
        <v>7E-05</v>
      </c>
    </row>
    <row r="520" spans="1:104" ht="12.75">
      <c r="A520" s="161">
        <v>84</v>
      </c>
      <c r="B520" s="162" t="s">
        <v>492</v>
      </c>
      <c r="C520" s="163" t="s">
        <v>493</v>
      </c>
      <c r="D520" s="164" t="s">
        <v>90</v>
      </c>
      <c r="E520" s="165">
        <v>1110.3</v>
      </c>
      <c r="F520" s="165"/>
      <c r="G520" s="166">
        <f>E520*F520</f>
        <v>0</v>
      </c>
      <c r="O520" s="160">
        <v>2</v>
      </c>
      <c r="AA520" s="141">
        <v>1</v>
      </c>
      <c r="AB520" s="141">
        <v>7</v>
      </c>
      <c r="AC520" s="141">
        <v>7</v>
      </c>
      <c r="AZ520" s="141">
        <v>2</v>
      </c>
      <c r="BA520" s="141">
        <f>IF(AZ520=1,G520,0)</f>
        <v>0</v>
      </c>
      <c r="BB520" s="141">
        <f>IF(AZ520=2,G520,0)</f>
        <v>0</v>
      </c>
      <c r="BC520" s="141">
        <f>IF(AZ520=3,G520,0)</f>
        <v>0</v>
      </c>
      <c r="BD520" s="141">
        <f>IF(AZ520=4,G520,0)</f>
        <v>0</v>
      </c>
      <c r="BE520" s="141">
        <f>IF(AZ520=5,G520,0)</f>
        <v>0</v>
      </c>
      <c r="CA520" s="167">
        <v>1</v>
      </c>
      <c r="CB520" s="167">
        <v>7</v>
      </c>
      <c r="CZ520" s="141">
        <v>0.00029</v>
      </c>
    </row>
    <row r="521" spans="1:15" ht="12.75">
      <c r="A521" s="168"/>
      <c r="B521" s="170"/>
      <c r="C521" s="232" t="s">
        <v>494</v>
      </c>
      <c r="D521" s="233"/>
      <c r="E521" s="171">
        <v>0</v>
      </c>
      <c r="F521" s="200"/>
      <c r="G521" s="201"/>
      <c r="M521" s="169" t="s">
        <v>494</v>
      </c>
      <c r="O521" s="160"/>
    </row>
    <row r="522" spans="1:15" ht="12.75">
      <c r="A522" s="168"/>
      <c r="B522" s="170"/>
      <c r="C522" s="232" t="s">
        <v>292</v>
      </c>
      <c r="D522" s="233"/>
      <c r="E522" s="171">
        <v>54.9</v>
      </c>
      <c r="F522" s="200"/>
      <c r="G522" s="201"/>
      <c r="M522" s="169" t="s">
        <v>292</v>
      </c>
      <c r="O522" s="160"/>
    </row>
    <row r="523" spans="1:15" ht="12.75">
      <c r="A523" s="168"/>
      <c r="B523" s="170"/>
      <c r="C523" s="232" t="s">
        <v>293</v>
      </c>
      <c r="D523" s="233"/>
      <c r="E523" s="171">
        <v>111.4</v>
      </c>
      <c r="F523" s="200"/>
      <c r="G523" s="201"/>
      <c r="M523" s="169" t="s">
        <v>293</v>
      </c>
      <c r="O523" s="160"/>
    </row>
    <row r="524" spans="1:15" ht="12.75">
      <c r="A524" s="168"/>
      <c r="B524" s="170"/>
      <c r="C524" s="232" t="s">
        <v>294</v>
      </c>
      <c r="D524" s="233"/>
      <c r="E524" s="171">
        <v>93.6</v>
      </c>
      <c r="F524" s="200"/>
      <c r="G524" s="201"/>
      <c r="M524" s="169" t="s">
        <v>294</v>
      </c>
      <c r="O524" s="160"/>
    </row>
    <row r="525" spans="1:15" ht="12.75">
      <c r="A525" s="168"/>
      <c r="B525" s="170"/>
      <c r="C525" s="232" t="s">
        <v>495</v>
      </c>
      <c r="D525" s="233"/>
      <c r="E525" s="171">
        <v>0</v>
      </c>
      <c r="F525" s="200"/>
      <c r="G525" s="201"/>
      <c r="M525" s="169" t="s">
        <v>495</v>
      </c>
      <c r="O525" s="160"/>
    </row>
    <row r="526" spans="1:15" ht="12.75">
      <c r="A526" s="168"/>
      <c r="B526" s="170"/>
      <c r="C526" s="232" t="s">
        <v>163</v>
      </c>
      <c r="D526" s="233"/>
      <c r="E526" s="171">
        <v>0</v>
      </c>
      <c r="F526" s="200"/>
      <c r="G526" s="201"/>
      <c r="M526" s="169" t="s">
        <v>163</v>
      </c>
      <c r="O526" s="160"/>
    </row>
    <row r="527" spans="1:15" ht="12.75">
      <c r="A527" s="168"/>
      <c r="B527" s="170"/>
      <c r="C527" s="232" t="s">
        <v>496</v>
      </c>
      <c r="D527" s="233"/>
      <c r="E527" s="171">
        <v>62.1</v>
      </c>
      <c r="F527" s="200"/>
      <c r="G527" s="201"/>
      <c r="M527" s="169" t="s">
        <v>496</v>
      </c>
      <c r="O527" s="160"/>
    </row>
    <row r="528" spans="1:15" ht="12.75">
      <c r="A528" s="168"/>
      <c r="B528" s="170"/>
      <c r="C528" s="232" t="s">
        <v>497</v>
      </c>
      <c r="D528" s="233"/>
      <c r="E528" s="171">
        <v>21.9</v>
      </c>
      <c r="F528" s="200"/>
      <c r="G528" s="201"/>
      <c r="M528" s="169" t="s">
        <v>497</v>
      </c>
      <c r="O528" s="160"/>
    </row>
    <row r="529" spans="1:15" ht="12.75">
      <c r="A529" s="168"/>
      <c r="B529" s="170"/>
      <c r="C529" s="232" t="s">
        <v>498</v>
      </c>
      <c r="D529" s="233"/>
      <c r="E529" s="171">
        <v>15.9</v>
      </c>
      <c r="F529" s="200"/>
      <c r="G529" s="201"/>
      <c r="M529" s="169" t="s">
        <v>498</v>
      </c>
      <c r="O529" s="160"/>
    </row>
    <row r="530" spans="1:15" ht="12.75">
      <c r="A530" s="168"/>
      <c r="B530" s="170"/>
      <c r="C530" s="232" t="s">
        <v>499</v>
      </c>
      <c r="D530" s="233"/>
      <c r="E530" s="171">
        <v>12.6</v>
      </c>
      <c r="F530" s="200"/>
      <c r="G530" s="201"/>
      <c r="M530" s="169" t="s">
        <v>499</v>
      </c>
      <c r="O530" s="160"/>
    </row>
    <row r="531" spans="1:15" ht="12.75">
      <c r="A531" s="168"/>
      <c r="B531" s="170"/>
      <c r="C531" s="232" t="s">
        <v>500</v>
      </c>
      <c r="D531" s="233"/>
      <c r="E531" s="171">
        <v>14.7</v>
      </c>
      <c r="F531" s="200"/>
      <c r="G531" s="201"/>
      <c r="M531" s="169" t="s">
        <v>500</v>
      </c>
      <c r="O531" s="160"/>
    </row>
    <row r="532" spans="1:15" ht="12.75">
      <c r="A532" s="168"/>
      <c r="B532" s="170"/>
      <c r="C532" s="232" t="s">
        <v>501</v>
      </c>
      <c r="D532" s="233"/>
      <c r="E532" s="171">
        <v>62.1</v>
      </c>
      <c r="F532" s="200"/>
      <c r="G532" s="201"/>
      <c r="M532" s="169" t="s">
        <v>501</v>
      </c>
      <c r="O532" s="160"/>
    </row>
    <row r="533" spans="1:15" ht="12.75">
      <c r="A533" s="168"/>
      <c r="B533" s="170"/>
      <c r="C533" s="232" t="s">
        <v>502</v>
      </c>
      <c r="D533" s="233"/>
      <c r="E533" s="171">
        <v>21.9</v>
      </c>
      <c r="F533" s="200"/>
      <c r="G533" s="201"/>
      <c r="M533" s="169" t="s">
        <v>502</v>
      </c>
      <c r="O533" s="160"/>
    </row>
    <row r="534" spans="1:15" ht="12.75">
      <c r="A534" s="168"/>
      <c r="B534" s="170"/>
      <c r="C534" s="232" t="s">
        <v>503</v>
      </c>
      <c r="D534" s="233"/>
      <c r="E534" s="171">
        <v>15.9</v>
      </c>
      <c r="F534" s="200"/>
      <c r="G534" s="201"/>
      <c r="M534" s="169" t="s">
        <v>503</v>
      </c>
      <c r="O534" s="160"/>
    </row>
    <row r="535" spans="1:15" ht="12.75">
      <c r="A535" s="168"/>
      <c r="B535" s="170"/>
      <c r="C535" s="232" t="s">
        <v>504</v>
      </c>
      <c r="D535" s="233"/>
      <c r="E535" s="171">
        <v>12.6</v>
      </c>
      <c r="F535" s="200"/>
      <c r="G535" s="201"/>
      <c r="M535" s="169" t="s">
        <v>504</v>
      </c>
      <c r="O535" s="160"/>
    </row>
    <row r="536" spans="1:15" ht="12.75">
      <c r="A536" s="168"/>
      <c r="B536" s="170"/>
      <c r="C536" s="232" t="s">
        <v>505</v>
      </c>
      <c r="D536" s="233"/>
      <c r="E536" s="171">
        <v>14.7</v>
      </c>
      <c r="F536" s="200"/>
      <c r="G536" s="201"/>
      <c r="M536" s="169" t="s">
        <v>505</v>
      </c>
      <c r="O536" s="160"/>
    </row>
    <row r="537" spans="1:15" ht="12.75">
      <c r="A537" s="168"/>
      <c r="B537" s="170"/>
      <c r="C537" s="234" t="s">
        <v>506</v>
      </c>
      <c r="D537" s="233"/>
      <c r="E537" s="190">
        <v>514.3</v>
      </c>
      <c r="F537" s="200"/>
      <c r="G537" s="201"/>
      <c r="M537" s="169" t="s">
        <v>506</v>
      </c>
      <c r="O537" s="160"/>
    </row>
    <row r="538" spans="1:15" ht="12.75">
      <c r="A538" s="168"/>
      <c r="B538" s="170"/>
      <c r="C538" s="232" t="s">
        <v>240</v>
      </c>
      <c r="D538" s="233"/>
      <c r="E538" s="171">
        <v>0</v>
      </c>
      <c r="F538" s="200"/>
      <c r="G538" s="201"/>
      <c r="M538" s="169" t="s">
        <v>240</v>
      </c>
      <c r="O538" s="160"/>
    </row>
    <row r="539" spans="1:15" ht="12.75">
      <c r="A539" s="168"/>
      <c r="B539" s="170"/>
      <c r="C539" s="232" t="s">
        <v>507</v>
      </c>
      <c r="D539" s="233"/>
      <c r="E539" s="171">
        <v>25.8</v>
      </c>
      <c r="F539" s="200"/>
      <c r="G539" s="201"/>
      <c r="M539" s="169" t="s">
        <v>507</v>
      </c>
      <c r="O539" s="160"/>
    </row>
    <row r="540" spans="1:15" ht="12.75">
      <c r="A540" s="168"/>
      <c r="B540" s="170"/>
      <c r="C540" s="232" t="s">
        <v>508</v>
      </c>
      <c r="D540" s="233"/>
      <c r="E540" s="171">
        <v>60.9</v>
      </c>
      <c r="F540" s="200"/>
      <c r="G540" s="201"/>
      <c r="M540" s="169" t="s">
        <v>508</v>
      </c>
      <c r="O540" s="160"/>
    </row>
    <row r="541" spans="1:15" ht="12.75">
      <c r="A541" s="168"/>
      <c r="B541" s="170"/>
      <c r="C541" s="232" t="s">
        <v>509</v>
      </c>
      <c r="D541" s="233"/>
      <c r="E541" s="171">
        <v>58.8</v>
      </c>
      <c r="F541" s="200"/>
      <c r="G541" s="201"/>
      <c r="M541" s="169" t="s">
        <v>509</v>
      </c>
      <c r="O541" s="160"/>
    </row>
    <row r="542" spans="1:15" ht="12.75">
      <c r="A542" s="168"/>
      <c r="B542" s="170"/>
      <c r="C542" s="232" t="s">
        <v>510</v>
      </c>
      <c r="D542" s="233"/>
      <c r="E542" s="171">
        <v>38.4</v>
      </c>
      <c r="F542" s="200"/>
      <c r="G542" s="201"/>
      <c r="M542" s="169" t="s">
        <v>510</v>
      </c>
      <c r="O542" s="160"/>
    </row>
    <row r="543" spans="1:15" ht="12.75">
      <c r="A543" s="168"/>
      <c r="B543" s="170"/>
      <c r="C543" s="232" t="s">
        <v>511</v>
      </c>
      <c r="D543" s="233"/>
      <c r="E543" s="171">
        <v>21.6</v>
      </c>
      <c r="F543" s="200"/>
      <c r="G543" s="201"/>
      <c r="M543" s="169" t="s">
        <v>511</v>
      </c>
      <c r="O543" s="160"/>
    </row>
    <row r="544" spans="1:15" ht="12.75">
      <c r="A544" s="168"/>
      <c r="B544" s="170"/>
      <c r="C544" s="232" t="s">
        <v>512</v>
      </c>
      <c r="D544" s="233"/>
      <c r="E544" s="171">
        <v>15.6</v>
      </c>
      <c r="F544" s="200"/>
      <c r="G544" s="201"/>
      <c r="M544" s="169" t="s">
        <v>512</v>
      </c>
      <c r="O544" s="160"/>
    </row>
    <row r="545" spans="1:15" ht="12.75">
      <c r="A545" s="168"/>
      <c r="B545" s="170"/>
      <c r="C545" s="232" t="s">
        <v>513</v>
      </c>
      <c r="D545" s="233"/>
      <c r="E545" s="171">
        <v>12.3</v>
      </c>
      <c r="F545" s="200"/>
      <c r="G545" s="201"/>
      <c r="M545" s="169" t="s">
        <v>513</v>
      </c>
      <c r="O545" s="160"/>
    </row>
    <row r="546" spans="1:15" ht="12.75">
      <c r="A546" s="168"/>
      <c r="B546" s="170"/>
      <c r="C546" s="232" t="s">
        <v>514</v>
      </c>
      <c r="D546" s="233"/>
      <c r="E546" s="171">
        <v>13.8</v>
      </c>
      <c r="F546" s="200"/>
      <c r="G546" s="201"/>
      <c r="M546" s="169" t="s">
        <v>514</v>
      </c>
      <c r="O546" s="160"/>
    </row>
    <row r="547" spans="1:15" ht="12.75">
      <c r="A547" s="168"/>
      <c r="B547" s="170"/>
      <c r="C547" s="232" t="s">
        <v>515</v>
      </c>
      <c r="D547" s="233"/>
      <c r="E547" s="171">
        <v>50.7</v>
      </c>
      <c r="F547" s="200"/>
      <c r="G547" s="201"/>
      <c r="M547" s="169" t="s">
        <v>515</v>
      </c>
      <c r="O547" s="160"/>
    </row>
    <row r="548" spans="1:15" ht="12.75">
      <c r="A548" s="168"/>
      <c r="B548" s="170"/>
      <c r="C548" s="232" t="s">
        <v>516</v>
      </c>
      <c r="D548" s="233"/>
      <c r="E548" s="171">
        <v>25.8</v>
      </c>
      <c r="F548" s="200"/>
      <c r="G548" s="201"/>
      <c r="M548" s="169" t="s">
        <v>516</v>
      </c>
      <c r="O548" s="160"/>
    </row>
    <row r="549" spans="1:15" ht="12.75">
      <c r="A549" s="168"/>
      <c r="B549" s="170"/>
      <c r="C549" s="232" t="s">
        <v>517</v>
      </c>
      <c r="D549" s="233"/>
      <c r="E549" s="171">
        <v>60.9</v>
      </c>
      <c r="F549" s="200"/>
      <c r="G549" s="201"/>
      <c r="M549" s="169" t="s">
        <v>517</v>
      </c>
      <c r="O549" s="160"/>
    </row>
    <row r="550" spans="1:15" ht="12.75">
      <c r="A550" s="168"/>
      <c r="B550" s="170"/>
      <c r="C550" s="232" t="s">
        <v>518</v>
      </c>
      <c r="D550" s="233"/>
      <c r="E550" s="171">
        <v>58.8</v>
      </c>
      <c r="F550" s="200"/>
      <c r="G550" s="201"/>
      <c r="M550" s="169" t="s">
        <v>518</v>
      </c>
      <c r="O550" s="160"/>
    </row>
    <row r="551" spans="1:15" ht="12.75">
      <c r="A551" s="168"/>
      <c r="B551" s="170"/>
      <c r="C551" s="232" t="s">
        <v>519</v>
      </c>
      <c r="D551" s="233"/>
      <c r="E551" s="171">
        <v>38.4</v>
      </c>
      <c r="F551" s="200"/>
      <c r="G551" s="201"/>
      <c r="M551" s="169" t="s">
        <v>519</v>
      </c>
      <c r="O551" s="160"/>
    </row>
    <row r="552" spans="1:15" ht="12.75">
      <c r="A552" s="168"/>
      <c r="B552" s="170"/>
      <c r="C552" s="232" t="s">
        <v>520</v>
      </c>
      <c r="D552" s="233"/>
      <c r="E552" s="171">
        <v>21.6</v>
      </c>
      <c r="F552" s="200"/>
      <c r="G552" s="201"/>
      <c r="M552" s="169" t="s">
        <v>520</v>
      </c>
      <c r="O552" s="160"/>
    </row>
    <row r="553" spans="1:15" ht="12.75">
      <c r="A553" s="168"/>
      <c r="B553" s="170"/>
      <c r="C553" s="232" t="s">
        <v>521</v>
      </c>
      <c r="D553" s="233"/>
      <c r="E553" s="171">
        <v>15.6</v>
      </c>
      <c r="F553" s="200"/>
      <c r="G553" s="201"/>
      <c r="M553" s="169" t="s">
        <v>521</v>
      </c>
      <c r="O553" s="160"/>
    </row>
    <row r="554" spans="1:15" ht="12.75">
      <c r="A554" s="168"/>
      <c r="B554" s="170"/>
      <c r="C554" s="232" t="s">
        <v>522</v>
      </c>
      <c r="D554" s="233"/>
      <c r="E554" s="171">
        <v>12.3</v>
      </c>
      <c r="F554" s="200"/>
      <c r="G554" s="201"/>
      <c r="M554" s="169" t="s">
        <v>522</v>
      </c>
      <c r="O554" s="160"/>
    </row>
    <row r="555" spans="1:15" ht="12.75">
      <c r="A555" s="168"/>
      <c r="B555" s="170"/>
      <c r="C555" s="232" t="s">
        <v>523</v>
      </c>
      <c r="D555" s="233"/>
      <c r="E555" s="171">
        <v>13.8</v>
      </c>
      <c r="F555" s="200"/>
      <c r="G555" s="201"/>
      <c r="M555" s="169" t="s">
        <v>523</v>
      </c>
      <c r="O555" s="160"/>
    </row>
    <row r="556" spans="1:15" ht="12.75">
      <c r="A556" s="168"/>
      <c r="B556" s="170"/>
      <c r="C556" s="232" t="s">
        <v>191</v>
      </c>
      <c r="D556" s="233"/>
      <c r="E556" s="171">
        <v>0</v>
      </c>
      <c r="F556" s="200"/>
      <c r="G556" s="201"/>
      <c r="M556" s="169" t="s">
        <v>191</v>
      </c>
      <c r="O556" s="160"/>
    </row>
    <row r="557" spans="1:15" ht="12.75">
      <c r="A557" s="168"/>
      <c r="B557" s="170"/>
      <c r="C557" s="232" t="s">
        <v>524</v>
      </c>
      <c r="D557" s="233"/>
      <c r="E557" s="171">
        <v>159.6</v>
      </c>
      <c r="F557" s="200"/>
      <c r="G557" s="201"/>
      <c r="M557" s="169" t="s">
        <v>524</v>
      </c>
      <c r="O557" s="160"/>
    </row>
    <row r="558" spans="1:15" ht="12.75">
      <c r="A558" s="168"/>
      <c r="B558" s="170"/>
      <c r="C558" s="232" t="s">
        <v>525</v>
      </c>
      <c r="D558" s="233"/>
      <c r="E558" s="171">
        <v>61.8</v>
      </c>
      <c r="F558" s="200"/>
      <c r="G558" s="201"/>
      <c r="M558" s="169" t="s">
        <v>525</v>
      </c>
      <c r="O558" s="160"/>
    </row>
    <row r="559" spans="1:15" ht="12.75">
      <c r="A559" s="168"/>
      <c r="B559" s="170"/>
      <c r="C559" s="232" t="s">
        <v>526</v>
      </c>
      <c r="D559" s="233"/>
      <c r="E559" s="171">
        <v>35.4</v>
      </c>
      <c r="F559" s="200"/>
      <c r="G559" s="201"/>
      <c r="M559" s="169" t="s">
        <v>526</v>
      </c>
      <c r="O559" s="160"/>
    </row>
    <row r="560" spans="1:15" ht="12.75">
      <c r="A560" s="168"/>
      <c r="B560" s="170"/>
      <c r="C560" s="232" t="s">
        <v>527</v>
      </c>
      <c r="D560" s="233"/>
      <c r="E560" s="171">
        <v>13.8</v>
      </c>
      <c r="F560" s="200"/>
      <c r="G560" s="201"/>
      <c r="M560" s="169" t="s">
        <v>527</v>
      </c>
      <c r="O560" s="160"/>
    </row>
    <row r="561" spans="1:15" ht="12.75">
      <c r="A561" s="168"/>
      <c r="B561" s="170"/>
      <c r="C561" s="232" t="s">
        <v>528</v>
      </c>
      <c r="D561" s="233"/>
      <c r="E561" s="171">
        <v>37.8</v>
      </c>
      <c r="F561" s="200"/>
      <c r="G561" s="201"/>
      <c r="M561" s="169" t="s">
        <v>528</v>
      </c>
      <c r="O561" s="160"/>
    </row>
    <row r="562" spans="1:15" ht="12.75">
      <c r="A562" s="168"/>
      <c r="B562" s="170"/>
      <c r="C562" s="232" t="s">
        <v>529</v>
      </c>
      <c r="D562" s="233"/>
      <c r="E562" s="171">
        <v>-257.5</v>
      </c>
      <c r="F562" s="200"/>
      <c r="G562" s="201"/>
      <c r="M562" s="169" t="s">
        <v>529</v>
      </c>
      <c r="O562" s="160"/>
    </row>
    <row r="563" spans="1:104" ht="12.75">
      <c r="A563" s="161">
        <v>85</v>
      </c>
      <c r="B563" s="162" t="s">
        <v>530</v>
      </c>
      <c r="C563" s="163" t="s">
        <v>531</v>
      </c>
      <c r="D563" s="164" t="s">
        <v>90</v>
      </c>
      <c r="E563" s="165">
        <v>1110.3</v>
      </c>
      <c r="F563" s="165"/>
      <c r="G563" s="166">
        <f>E563*F563</f>
        <v>0</v>
      </c>
      <c r="O563" s="160">
        <v>2</v>
      </c>
      <c r="AA563" s="141">
        <v>1</v>
      </c>
      <c r="AB563" s="141">
        <v>7</v>
      </c>
      <c r="AC563" s="141">
        <v>7</v>
      </c>
      <c r="AZ563" s="141">
        <v>2</v>
      </c>
      <c r="BA563" s="141">
        <f>IF(AZ563=1,G563,0)</f>
        <v>0</v>
      </c>
      <c r="BB563" s="141">
        <f>IF(AZ563=2,G563,0)</f>
        <v>0</v>
      </c>
      <c r="BC563" s="141">
        <f>IF(AZ563=3,G563,0)</f>
        <v>0</v>
      </c>
      <c r="BD563" s="141">
        <f>IF(AZ563=4,G563,0)</f>
        <v>0</v>
      </c>
      <c r="BE563" s="141">
        <f>IF(AZ563=5,G563,0)</f>
        <v>0</v>
      </c>
      <c r="CA563" s="167">
        <v>1</v>
      </c>
      <c r="CB563" s="167">
        <v>7</v>
      </c>
      <c r="CZ563" s="141">
        <v>0</v>
      </c>
    </row>
    <row r="564" spans="1:104" ht="22.5">
      <c r="A564" s="161">
        <v>86</v>
      </c>
      <c r="B564" s="162" t="s">
        <v>532</v>
      </c>
      <c r="C564" s="163" t="s">
        <v>533</v>
      </c>
      <c r="D564" s="164" t="s">
        <v>90</v>
      </c>
      <c r="E564" s="165">
        <v>333.1</v>
      </c>
      <c r="F564" s="165"/>
      <c r="G564" s="166">
        <f>E564*F564</f>
        <v>0</v>
      </c>
      <c r="O564" s="160">
        <v>2</v>
      </c>
      <c r="AA564" s="141">
        <v>1</v>
      </c>
      <c r="AB564" s="141">
        <v>7</v>
      </c>
      <c r="AC564" s="141">
        <v>7</v>
      </c>
      <c r="AZ564" s="141">
        <v>2</v>
      </c>
      <c r="BA564" s="141">
        <f>IF(AZ564=1,G564,0)</f>
        <v>0</v>
      </c>
      <c r="BB564" s="141">
        <f>IF(AZ564=2,G564,0)</f>
        <v>0</v>
      </c>
      <c r="BC564" s="141">
        <f>IF(AZ564=3,G564,0)</f>
        <v>0</v>
      </c>
      <c r="BD564" s="141">
        <f>IF(AZ564=4,G564,0)</f>
        <v>0</v>
      </c>
      <c r="BE564" s="141">
        <f>IF(AZ564=5,G564,0)</f>
        <v>0</v>
      </c>
      <c r="CA564" s="167">
        <v>1</v>
      </c>
      <c r="CB564" s="167">
        <v>7</v>
      </c>
      <c r="CZ564" s="141">
        <v>0.00034</v>
      </c>
    </row>
    <row r="565" spans="1:15" ht="12.75">
      <c r="A565" s="168"/>
      <c r="B565" s="170"/>
      <c r="C565" s="232" t="s">
        <v>534</v>
      </c>
      <c r="D565" s="233"/>
      <c r="E565" s="171">
        <v>333.1</v>
      </c>
      <c r="F565" s="200"/>
      <c r="G565" s="201"/>
      <c r="M565" s="169" t="s">
        <v>534</v>
      </c>
      <c r="O565" s="160"/>
    </row>
    <row r="566" spans="1:57" ht="12.75">
      <c r="A566" s="172"/>
      <c r="B566" s="173" t="s">
        <v>73</v>
      </c>
      <c r="C566" s="174" t="str">
        <f>CONCATENATE(B518," ",C518)</f>
        <v>784 Malby</v>
      </c>
      <c r="D566" s="175"/>
      <c r="E566" s="176"/>
      <c r="F566" s="177"/>
      <c r="G566" s="178">
        <f>SUM(G518:G565)</f>
        <v>0</v>
      </c>
      <c r="O566" s="160">
        <v>4</v>
      </c>
      <c r="BA566" s="179">
        <f>SUM(BA518:BA565)</f>
        <v>0</v>
      </c>
      <c r="BB566" s="179">
        <f>SUM(BB518:BB565)</f>
        <v>0</v>
      </c>
      <c r="BC566" s="179">
        <f>SUM(BC518:BC565)</f>
        <v>0</v>
      </c>
      <c r="BD566" s="179">
        <f>SUM(BD518:BD565)</f>
        <v>0</v>
      </c>
      <c r="BE566" s="179">
        <f>SUM(BE518:BE565)</f>
        <v>0</v>
      </c>
    </row>
    <row r="567" spans="1:15" ht="12.75">
      <c r="A567" s="154" t="s">
        <v>72</v>
      </c>
      <c r="B567" s="155" t="s">
        <v>535</v>
      </c>
      <c r="C567" s="156" t="s">
        <v>536</v>
      </c>
      <c r="D567" s="157"/>
      <c r="E567" s="158"/>
      <c r="F567" s="198"/>
      <c r="G567" s="199"/>
      <c r="H567" s="159"/>
      <c r="I567" s="159"/>
      <c r="O567" s="160">
        <v>1</v>
      </c>
    </row>
    <row r="568" spans="1:104" ht="33.75">
      <c r="A568" s="161">
        <v>87</v>
      </c>
      <c r="B568" s="162" t="s">
        <v>537</v>
      </c>
      <c r="C568" s="163" t="s">
        <v>561</v>
      </c>
      <c r="D568" s="164" t="s">
        <v>286</v>
      </c>
      <c r="E568" s="165">
        <v>15</v>
      </c>
      <c r="F568" s="165"/>
      <c r="G568" s="166">
        <f>E568*F568</f>
        <v>0</v>
      </c>
      <c r="O568" s="160">
        <v>2</v>
      </c>
      <c r="AA568" s="141">
        <v>12</v>
      </c>
      <c r="AB568" s="141">
        <v>0</v>
      </c>
      <c r="AC568" s="141">
        <v>101</v>
      </c>
      <c r="AZ568" s="141">
        <v>4</v>
      </c>
      <c r="BA568" s="141">
        <f>IF(AZ568=1,G568,0)</f>
        <v>0</v>
      </c>
      <c r="BB568" s="141">
        <f>IF(AZ568=2,G568,0)</f>
        <v>0</v>
      </c>
      <c r="BC568" s="141">
        <f>IF(AZ568=3,G568,0)</f>
        <v>0</v>
      </c>
      <c r="BD568" s="141">
        <f>IF(AZ568=4,G568,0)</f>
        <v>0</v>
      </c>
      <c r="BE568" s="141">
        <f>IF(AZ568=5,G568,0)</f>
        <v>0</v>
      </c>
      <c r="CA568" s="167">
        <v>12</v>
      </c>
      <c r="CB568" s="167">
        <v>0</v>
      </c>
      <c r="CZ568" s="141">
        <v>0</v>
      </c>
    </row>
    <row r="569" spans="1:104" ht="33.75">
      <c r="A569" s="161">
        <v>88</v>
      </c>
      <c r="B569" s="162" t="s">
        <v>538</v>
      </c>
      <c r="C569" s="163" t="s">
        <v>560</v>
      </c>
      <c r="D569" s="164" t="s">
        <v>286</v>
      </c>
      <c r="E569" s="165">
        <v>15</v>
      </c>
      <c r="F569" s="165"/>
      <c r="G569" s="166">
        <f>E569*F569</f>
        <v>0</v>
      </c>
      <c r="O569" s="160">
        <v>2</v>
      </c>
      <c r="AA569" s="141">
        <v>12</v>
      </c>
      <c r="AB569" s="141">
        <v>0</v>
      </c>
      <c r="AC569" s="141">
        <v>102</v>
      </c>
      <c r="AZ569" s="141">
        <v>4</v>
      </c>
      <c r="BA569" s="141">
        <f>IF(AZ569=1,G569,0)</f>
        <v>0</v>
      </c>
      <c r="BB569" s="141">
        <f>IF(AZ569=2,G569,0)</f>
        <v>0</v>
      </c>
      <c r="BC569" s="141">
        <f>IF(AZ569=3,G569,0)</f>
        <v>0</v>
      </c>
      <c r="BD569" s="141">
        <f>IF(AZ569=4,G569,0)</f>
        <v>0</v>
      </c>
      <c r="BE569" s="141">
        <f>IF(AZ569=5,G569,0)</f>
        <v>0</v>
      </c>
      <c r="CA569" s="167">
        <v>12</v>
      </c>
      <c r="CB569" s="167">
        <v>0</v>
      </c>
      <c r="CZ569" s="141">
        <v>0</v>
      </c>
    </row>
    <row r="570" spans="1:57" ht="12.75">
      <c r="A570" s="172"/>
      <c r="B570" s="173" t="s">
        <v>73</v>
      </c>
      <c r="C570" s="174" t="str">
        <f>CONCATENATE(B567," ",C567)</f>
        <v>M21 Elektromontáže</v>
      </c>
      <c r="D570" s="175"/>
      <c r="E570" s="176"/>
      <c r="F570" s="177"/>
      <c r="G570" s="178">
        <f>SUM(G567:G569)</f>
        <v>0</v>
      </c>
      <c r="O570" s="160">
        <v>4</v>
      </c>
      <c r="BA570" s="179">
        <f>SUM(BA567:BA569)</f>
        <v>0</v>
      </c>
      <c r="BB570" s="179">
        <f>SUM(BB567:BB569)</f>
        <v>0</v>
      </c>
      <c r="BC570" s="179">
        <f>SUM(BC567:BC569)</f>
        <v>0</v>
      </c>
      <c r="BD570" s="179">
        <f>SUM(BD567:BD569)</f>
        <v>0</v>
      </c>
      <c r="BE570" s="179">
        <f>SUM(BE567:BE569)</f>
        <v>0</v>
      </c>
    </row>
    <row r="571" spans="1:15" ht="12.75">
      <c r="A571" s="154" t="s">
        <v>72</v>
      </c>
      <c r="B571" s="155" t="s">
        <v>539</v>
      </c>
      <c r="C571" s="156" t="s">
        <v>540</v>
      </c>
      <c r="D571" s="157"/>
      <c r="E571" s="158"/>
      <c r="F571" s="198"/>
      <c r="G571" s="199"/>
      <c r="H571" s="159"/>
      <c r="I571" s="159"/>
      <c r="O571" s="160">
        <v>1</v>
      </c>
    </row>
    <row r="572" spans="1:104" ht="22.5">
      <c r="A572" s="161">
        <v>89</v>
      </c>
      <c r="B572" s="162" t="s">
        <v>541</v>
      </c>
      <c r="C572" s="163" t="s">
        <v>542</v>
      </c>
      <c r="D572" s="164" t="s">
        <v>86</v>
      </c>
      <c r="E572" s="165">
        <v>32.3</v>
      </c>
      <c r="F572" s="165"/>
      <c r="G572" s="166">
        <f>E572*F572</f>
        <v>0</v>
      </c>
      <c r="O572" s="160">
        <v>2</v>
      </c>
      <c r="AA572" s="141">
        <v>12</v>
      </c>
      <c r="AB572" s="141">
        <v>0</v>
      </c>
      <c r="AC572" s="141">
        <v>60</v>
      </c>
      <c r="AZ572" s="141">
        <v>1</v>
      </c>
      <c r="BA572" s="141">
        <f>IF(AZ572=1,G572,0)</f>
        <v>0</v>
      </c>
      <c r="BB572" s="141">
        <f>IF(AZ572=2,G572,0)</f>
        <v>0</v>
      </c>
      <c r="BC572" s="141">
        <f>IF(AZ572=3,G572,0)</f>
        <v>0</v>
      </c>
      <c r="BD572" s="141">
        <f>IF(AZ572=4,G572,0)</f>
        <v>0</v>
      </c>
      <c r="BE572" s="141">
        <f>IF(AZ572=5,G572,0)</f>
        <v>0</v>
      </c>
      <c r="CA572" s="167">
        <v>12</v>
      </c>
      <c r="CB572" s="167">
        <v>0</v>
      </c>
      <c r="CZ572" s="141">
        <v>0</v>
      </c>
    </row>
    <row r="573" spans="1:15" ht="45">
      <c r="A573" s="168"/>
      <c r="B573" s="170"/>
      <c r="C573" s="232" t="s">
        <v>543</v>
      </c>
      <c r="D573" s="233"/>
      <c r="E573" s="171">
        <v>0</v>
      </c>
      <c r="F573" s="200"/>
      <c r="G573" s="201"/>
      <c r="M573" s="169" t="s">
        <v>543</v>
      </c>
      <c r="O573" s="160"/>
    </row>
    <row r="574" spans="1:15" ht="12.75">
      <c r="A574" s="168"/>
      <c r="B574" s="170"/>
      <c r="C574" s="232" t="s">
        <v>544</v>
      </c>
      <c r="D574" s="233"/>
      <c r="E574" s="171">
        <v>32.3</v>
      </c>
      <c r="F574" s="200"/>
      <c r="G574" s="201"/>
      <c r="M574" s="169" t="s">
        <v>544</v>
      </c>
      <c r="O574" s="160"/>
    </row>
    <row r="575" spans="1:57" ht="12.75">
      <c r="A575" s="172"/>
      <c r="B575" s="173" t="s">
        <v>73</v>
      </c>
      <c r="C575" s="174" t="str">
        <f>CONCATENATE(B571," ",C571)</f>
        <v>D96 Přesuny suti a vybouraných hmot</v>
      </c>
      <c r="D575" s="175"/>
      <c r="E575" s="176"/>
      <c r="F575" s="177"/>
      <c r="G575" s="178">
        <f>SUM(G571:G574)</f>
        <v>0</v>
      </c>
      <c r="O575" s="160">
        <v>4</v>
      </c>
      <c r="BA575" s="179">
        <f>SUM(BA571:BA574)</f>
        <v>0</v>
      </c>
      <c r="BB575" s="179">
        <f>SUM(BB571:BB574)</f>
        <v>0</v>
      </c>
      <c r="BC575" s="179">
        <f>SUM(BC571:BC574)</f>
        <v>0</v>
      </c>
      <c r="BD575" s="179">
        <f>SUM(BD571:BD574)</f>
        <v>0</v>
      </c>
      <c r="BE575" s="179">
        <f>SUM(BE571:BE574)</f>
        <v>0</v>
      </c>
    </row>
    <row r="576" ht="12.75">
      <c r="E576" s="141"/>
    </row>
    <row r="577" ht="12.75">
      <c r="E577" s="141"/>
    </row>
    <row r="578" ht="12.75">
      <c r="E578" s="141"/>
    </row>
    <row r="579" ht="12.75">
      <c r="E579" s="141"/>
    </row>
    <row r="580" ht="12.75">
      <c r="E580" s="141"/>
    </row>
    <row r="581" ht="12.75">
      <c r="E581" s="141"/>
    </row>
    <row r="582" ht="12.75">
      <c r="E582" s="141"/>
    </row>
    <row r="583" ht="12.75">
      <c r="E583" s="141"/>
    </row>
    <row r="584" ht="12.75">
      <c r="E584" s="141"/>
    </row>
    <row r="585" ht="12.75">
      <c r="E585" s="141"/>
    </row>
    <row r="586" ht="12.75">
      <c r="E586" s="141"/>
    </row>
    <row r="587" ht="12.75">
      <c r="E587" s="141"/>
    </row>
    <row r="588" ht="12.75">
      <c r="E588" s="141"/>
    </row>
    <row r="589" ht="12.75">
      <c r="E589" s="141"/>
    </row>
    <row r="590" ht="12.75">
      <c r="E590" s="141"/>
    </row>
    <row r="591" ht="12.75">
      <c r="E591" s="141"/>
    </row>
    <row r="592" ht="12.75">
      <c r="E592" s="141"/>
    </row>
    <row r="593" ht="12.75">
      <c r="E593" s="141"/>
    </row>
    <row r="594" ht="12.75">
      <c r="E594" s="141"/>
    </row>
    <row r="595" ht="12.75">
      <c r="E595" s="141"/>
    </row>
    <row r="596" ht="12.75">
      <c r="E596" s="141"/>
    </row>
    <row r="597" ht="12.75">
      <c r="E597" s="141"/>
    </row>
    <row r="598" ht="12.75">
      <c r="E598" s="141"/>
    </row>
    <row r="599" spans="1:7" ht="12.75">
      <c r="A599" s="180"/>
      <c r="B599" s="180"/>
      <c r="C599" s="180"/>
      <c r="D599" s="180"/>
      <c r="E599" s="180"/>
      <c r="F599" s="203"/>
      <c r="G599" s="203"/>
    </row>
    <row r="600" spans="1:7" ht="12.75">
      <c r="A600" s="180"/>
      <c r="B600" s="180"/>
      <c r="C600" s="180"/>
      <c r="D600" s="180"/>
      <c r="E600" s="180"/>
      <c r="F600" s="203"/>
      <c r="G600" s="203"/>
    </row>
    <row r="601" spans="1:7" ht="12.75">
      <c r="A601" s="180"/>
      <c r="B601" s="180"/>
      <c r="C601" s="180"/>
      <c r="D601" s="180"/>
      <c r="E601" s="180"/>
      <c r="F601" s="203"/>
      <c r="G601" s="203"/>
    </row>
    <row r="602" spans="1:7" ht="12.75">
      <c r="A602" s="180"/>
      <c r="B602" s="180"/>
      <c r="C602" s="180"/>
      <c r="D602" s="180"/>
      <c r="E602" s="180"/>
      <c r="F602" s="203"/>
      <c r="G602" s="203"/>
    </row>
    <row r="603" ht="12.75">
      <c r="E603" s="141"/>
    </row>
    <row r="604" ht="12.75">
      <c r="E604" s="141"/>
    </row>
    <row r="605" ht="12.75">
      <c r="E605" s="141"/>
    </row>
    <row r="606" ht="12.75">
      <c r="E606" s="141"/>
    </row>
    <row r="607" ht="12.75">
      <c r="E607" s="141"/>
    </row>
    <row r="608" ht="12.75">
      <c r="E608" s="141"/>
    </row>
    <row r="609" ht="12.75">
      <c r="E609" s="141"/>
    </row>
    <row r="610" ht="12.75">
      <c r="E610" s="141"/>
    </row>
    <row r="611" ht="12.75">
      <c r="E611" s="141"/>
    </row>
    <row r="612" ht="12.75">
      <c r="E612" s="141"/>
    </row>
    <row r="613" ht="12.75">
      <c r="E613" s="141"/>
    </row>
    <row r="614" ht="12.75">
      <c r="E614" s="141"/>
    </row>
    <row r="615" ht="12.75">
      <c r="E615" s="141"/>
    </row>
    <row r="616" ht="12.75">
      <c r="E616" s="141"/>
    </row>
    <row r="617" ht="12.75">
      <c r="E617" s="141"/>
    </row>
    <row r="618" ht="12.75">
      <c r="E618" s="141"/>
    </row>
    <row r="619" ht="12.75">
      <c r="E619" s="141"/>
    </row>
    <row r="620" ht="12.75">
      <c r="E620" s="141"/>
    </row>
    <row r="621" ht="12.75">
      <c r="E621" s="141"/>
    </row>
    <row r="622" ht="12.75">
      <c r="E622" s="141"/>
    </row>
    <row r="623" ht="12.75">
      <c r="E623" s="141"/>
    </row>
    <row r="624" ht="12.75">
      <c r="E624" s="141"/>
    </row>
    <row r="625" ht="12.75">
      <c r="E625" s="141"/>
    </row>
    <row r="626" ht="12.75">
      <c r="E626" s="141"/>
    </row>
    <row r="627" ht="12.75">
      <c r="E627" s="141"/>
    </row>
    <row r="628" ht="12.75">
      <c r="E628" s="141"/>
    </row>
    <row r="629" ht="12.75">
      <c r="E629" s="141"/>
    </row>
    <row r="630" ht="12.75">
      <c r="E630" s="141"/>
    </row>
    <row r="631" ht="12.75">
      <c r="E631" s="141"/>
    </row>
    <row r="632" ht="12.75">
      <c r="E632" s="141"/>
    </row>
    <row r="633" ht="12.75">
      <c r="E633" s="141"/>
    </row>
    <row r="634" spans="1:2" ht="12.75">
      <c r="A634" s="181"/>
      <c r="B634" s="181"/>
    </row>
    <row r="635" spans="1:7" ht="12.75">
      <c r="A635" s="180"/>
      <c r="B635" s="180"/>
      <c r="C635" s="183"/>
      <c r="D635" s="183"/>
      <c r="E635" s="184"/>
      <c r="F635" s="185"/>
      <c r="G635" s="185"/>
    </row>
    <row r="636" spans="1:7" ht="12.75">
      <c r="A636" s="186"/>
      <c r="B636" s="186"/>
      <c r="C636" s="180"/>
      <c r="D636" s="180"/>
      <c r="E636" s="187"/>
      <c r="F636" s="203"/>
      <c r="G636" s="203"/>
    </row>
    <row r="637" spans="1:7" ht="12.75">
      <c r="A637" s="180"/>
      <c r="B637" s="180"/>
      <c r="C637" s="180"/>
      <c r="D637" s="180"/>
      <c r="E637" s="187"/>
      <c r="F637" s="203"/>
      <c r="G637" s="203"/>
    </row>
    <row r="638" spans="1:7" ht="12.75">
      <c r="A638" s="180"/>
      <c r="B638" s="180"/>
      <c r="C638" s="180"/>
      <c r="D638" s="180"/>
      <c r="E638" s="187"/>
      <c r="F638" s="203"/>
      <c r="G638" s="203"/>
    </row>
    <row r="639" spans="1:7" ht="12.75">
      <c r="A639" s="180"/>
      <c r="B639" s="180"/>
      <c r="C639" s="180"/>
      <c r="D639" s="180"/>
      <c r="E639" s="187"/>
      <c r="F639" s="203"/>
      <c r="G639" s="203"/>
    </row>
    <row r="640" spans="1:7" ht="12.75">
      <c r="A640" s="180"/>
      <c r="B640" s="180"/>
      <c r="C640" s="180"/>
      <c r="D640" s="180"/>
      <c r="E640" s="187"/>
      <c r="F640" s="203"/>
      <c r="G640" s="203"/>
    </row>
    <row r="641" spans="1:7" ht="12.75">
      <c r="A641" s="180"/>
      <c r="B641" s="180"/>
      <c r="C641" s="180"/>
      <c r="D641" s="180"/>
      <c r="E641" s="187"/>
      <c r="F641" s="203"/>
      <c r="G641" s="203"/>
    </row>
    <row r="642" spans="1:7" ht="12.75">
      <c r="A642" s="180"/>
      <c r="B642" s="180"/>
      <c r="C642" s="180"/>
      <c r="D642" s="180"/>
      <c r="E642" s="187"/>
      <c r="F642" s="203"/>
      <c r="G642" s="203"/>
    </row>
    <row r="643" spans="1:7" ht="12.75">
      <c r="A643" s="180"/>
      <c r="B643" s="180"/>
      <c r="C643" s="180"/>
      <c r="D643" s="180"/>
      <c r="E643" s="187"/>
      <c r="F643" s="203"/>
      <c r="G643" s="203"/>
    </row>
    <row r="644" spans="1:7" ht="12.75">
      <c r="A644" s="180"/>
      <c r="B644" s="180"/>
      <c r="C644" s="180"/>
      <c r="D644" s="180"/>
      <c r="E644" s="187"/>
      <c r="F644" s="203"/>
      <c r="G644" s="203"/>
    </row>
    <row r="645" spans="1:7" ht="12.75">
      <c r="A645" s="180"/>
      <c r="B645" s="180"/>
      <c r="C645" s="180"/>
      <c r="D645" s="180"/>
      <c r="E645" s="187"/>
      <c r="F645" s="203"/>
      <c r="G645" s="203"/>
    </row>
    <row r="646" spans="1:7" ht="12.75">
      <c r="A646" s="180"/>
      <c r="B646" s="180"/>
      <c r="C646" s="180"/>
      <c r="D646" s="180"/>
      <c r="E646" s="187"/>
      <c r="F646" s="203"/>
      <c r="G646" s="203"/>
    </row>
    <row r="647" spans="1:7" ht="12.75">
      <c r="A647" s="180"/>
      <c r="B647" s="180"/>
      <c r="C647" s="180"/>
      <c r="D647" s="180"/>
      <c r="E647" s="187"/>
      <c r="F647" s="203"/>
      <c r="G647" s="203"/>
    </row>
    <row r="648" spans="1:7" ht="12.75">
      <c r="A648" s="180"/>
      <c r="B648" s="180"/>
      <c r="C648" s="180"/>
      <c r="D648" s="180"/>
      <c r="E648" s="187"/>
      <c r="F648" s="203"/>
      <c r="G648" s="203"/>
    </row>
  </sheetData>
  <sheetProtection/>
  <mergeCells count="448">
    <mergeCell ref="C13:D13"/>
    <mergeCell ref="C15:D15"/>
    <mergeCell ref="A1:G1"/>
    <mergeCell ref="A3:B3"/>
    <mergeCell ref="A4:B4"/>
    <mergeCell ref="E4:G4"/>
    <mergeCell ref="C9:D9"/>
    <mergeCell ref="C11:D11"/>
    <mergeCell ref="C41:D41"/>
    <mergeCell ref="C42:D42"/>
    <mergeCell ref="C23:D23"/>
    <mergeCell ref="C25:D25"/>
    <mergeCell ref="C29:D29"/>
    <mergeCell ref="C16:D16"/>
    <mergeCell ref="C18:D18"/>
    <mergeCell ref="C20:D20"/>
    <mergeCell ref="C22:D22"/>
    <mergeCell ref="C65:D65"/>
    <mergeCell ref="C66:D66"/>
    <mergeCell ref="C50:D50"/>
    <mergeCell ref="C51:D51"/>
    <mergeCell ref="C46:D46"/>
    <mergeCell ref="C33:D33"/>
    <mergeCell ref="C35:D35"/>
    <mergeCell ref="C36:D36"/>
    <mergeCell ref="C37:D37"/>
    <mergeCell ref="C39:D39"/>
    <mergeCell ref="C55:D55"/>
    <mergeCell ref="C56:D56"/>
    <mergeCell ref="C57:D57"/>
    <mergeCell ref="C58:D58"/>
    <mergeCell ref="C63:D63"/>
    <mergeCell ref="C64:D64"/>
    <mergeCell ref="C67:D67"/>
    <mergeCell ref="C68:D68"/>
    <mergeCell ref="C79:D79"/>
    <mergeCell ref="C80:D80"/>
    <mergeCell ref="C71:D71"/>
    <mergeCell ref="C72:D72"/>
    <mergeCell ref="C73:D73"/>
    <mergeCell ref="C74:D74"/>
    <mergeCell ref="C69:D69"/>
    <mergeCell ref="C70:D70"/>
    <mergeCell ref="C92:D92"/>
    <mergeCell ref="C93:D93"/>
    <mergeCell ref="C81:D81"/>
    <mergeCell ref="C82:D82"/>
    <mergeCell ref="C75:D75"/>
    <mergeCell ref="C76:D76"/>
    <mergeCell ref="C77:D77"/>
    <mergeCell ref="C78:D78"/>
    <mergeCell ref="C83:D83"/>
    <mergeCell ref="C84:D84"/>
    <mergeCell ref="C86:D86"/>
    <mergeCell ref="C88:D88"/>
    <mergeCell ref="C90:D90"/>
    <mergeCell ref="C91:D91"/>
    <mergeCell ref="C109:D109"/>
    <mergeCell ref="C110:D110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5:D105"/>
    <mergeCell ref="C106:D106"/>
    <mergeCell ref="C107:D107"/>
    <mergeCell ref="C108:D108"/>
    <mergeCell ref="C128:D128"/>
    <mergeCell ref="C129:D129"/>
    <mergeCell ref="C111:D111"/>
    <mergeCell ref="C113:D113"/>
    <mergeCell ref="C114:D114"/>
    <mergeCell ref="C116:D116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55:D155"/>
    <mergeCell ref="C156:D156"/>
    <mergeCell ref="C130:D130"/>
    <mergeCell ref="C131:D131"/>
    <mergeCell ref="C132:D132"/>
    <mergeCell ref="C133:D133"/>
    <mergeCell ref="C136:D136"/>
    <mergeCell ref="C138:D138"/>
    <mergeCell ref="C140:D140"/>
    <mergeCell ref="C142:D142"/>
    <mergeCell ref="C144:D144"/>
    <mergeCell ref="C146:D146"/>
    <mergeCell ref="C148:D148"/>
    <mergeCell ref="C150:D150"/>
    <mergeCell ref="C152:D152"/>
    <mergeCell ref="C154:D154"/>
    <mergeCell ref="C172:D172"/>
    <mergeCell ref="C173:D173"/>
    <mergeCell ref="C157:D157"/>
    <mergeCell ref="C158:D158"/>
    <mergeCell ref="C159:D159"/>
    <mergeCell ref="C160:D160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88:D188"/>
    <mergeCell ref="C189:D189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220:D220"/>
    <mergeCell ref="C222:D222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228:D228"/>
    <mergeCell ref="C229:D229"/>
    <mergeCell ref="C225:D225"/>
    <mergeCell ref="C226:D226"/>
    <mergeCell ref="C227:D227"/>
    <mergeCell ref="C198:D198"/>
    <mergeCell ref="C200:D200"/>
    <mergeCell ref="C201:D201"/>
    <mergeCell ref="C218:D218"/>
    <mergeCell ref="C219:D219"/>
    <mergeCell ref="C230:D230"/>
    <mergeCell ref="C231:D231"/>
    <mergeCell ref="C212:D212"/>
    <mergeCell ref="C213:D213"/>
    <mergeCell ref="C214:D214"/>
    <mergeCell ref="C215:D215"/>
    <mergeCell ref="C216:D216"/>
    <mergeCell ref="C217:D217"/>
    <mergeCell ref="C223:D223"/>
    <mergeCell ref="C224:D224"/>
    <mergeCell ref="C246:D246"/>
    <mergeCell ref="C247:D247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63:D263"/>
    <mergeCell ref="C264:D264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304:D304"/>
    <mergeCell ref="C306:D306"/>
    <mergeCell ref="C270:D270"/>
    <mergeCell ref="C272:D272"/>
    <mergeCell ref="C273:D273"/>
    <mergeCell ref="C298:D298"/>
    <mergeCell ref="C307:D307"/>
    <mergeCell ref="C308:D308"/>
    <mergeCell ref="C256:D256"/>
    <mergeCell ref="C257:D257"/>
    <mergeCell ref="C258:D258"/>
    <mergeCell ref="C259:D259"/>
    <mergeCell ref="C260:D260"/>
    <mergeCell ref="C262:D262"/>
    <mergeCell ref="C282:D282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300:D300"/>
    <mergeCell ref="C301:D301"/>
    <mergeCell ref="C323:D323"/>
    <mergeCell ref="C324:D324"/>
    <mergeCell ref="C309:D309"/>
    <mergeCell ref="C310:D310"/>
    <mergeCell ref="C311:D311"/>
    <mergeCell ref="C312:D312"/>
    <mergeCell ref="C313:D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40:D340"/>
    <mergeCell ref="C341:D341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57:D357"/>
    <mergeCell ref="C358:D358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1:D351"/>
    <mergeCell ref="C352:D352"/>
    <mergeCell ref="C353:D353"/>
    <mergeCell ref="C354:D354"/>
    <mergeCell ref="C355:D355"/>
    <mergeCell ref="C356:D356"/>
    <mergeCell ref="C375:D375"/>
    <mergeCell ref="C376:D376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C368:D368"/>
    <mergeCell ref="C369:D369"/>
    <mergeCell ref="C370:D370"/>
    <mergeCell ref="C371:D371"/>
    <mergeCell ref="C373:D373"/>
    <mergeCell ref="C392:D392"/>
    <mergeCell ref="C393:D393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1:D391"/>
    <mergeCell ref="C414:D414"/>
    <mergeCell ref="C415:D415"/>
    <mergeCell ref="C394:D394"/>
    <mergeCell ref="C395:D395"/>
    <mergeCell ref="C396:D396"/>
    <mergeCell ref="C397:D397"/>
    <mergeCell ref="C399:D399"/>
    <mergeCell ref="C400:D400"/>
    <mergeCell ref="C401:D401"/>
    <mergeCell ref="C403:D403"/>
    <mergeCell ref="C404:D404"/>
    <mergeCell ref="C405:D405"/>
    <mergeCell ref="C406:D406"/>
    <mergeCell ref="C407:D407"/>
    <mergeCell ref="C408:D408"/>
    <mergeCell ref="C409:D409"/>
    <mergeCell ref="C417:D417"/>
    <mergeCell ref="C418:D418"/>
    <mergeCell ref="C426:D426"/>
    <mergeCell ref="C427:D427"/>
    <mergeCell ref="C419:D419"/>
    <mergeCell ref="C420:D420"/>
    <mergeCell ref="C436:D436"/>
    <mergeCell ref="C437:D437"/>
    <mergeCell ref="C428:D428"/>
    <mergeCell ref="C429:D429"/>
    <mergeCell ref="C422:D422"/>
    <mergeCell ref="C423:D423"/>
    <mergeCell ref="C424:D424"/>
    <mergeCell ref="C425:D425"/>
    <mergeCell ref="C430:D430"/>
    <mergeCell ref="C431:D431"/>
    <mergeCell ref="C432:D432"/>
    <mergeCell ref="C433:D433"/>
    <mergeCell ref="C434:D434"/>
    <mergeCell ref="C435:D435"/>
    <mergeCell ref="C452:D452"/>
    <mergeCell ref="C453:D453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69:D469"/>
    <mergeCell ref="C470:D470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8:D468"/>
    <mergeCell ref="C491:D491"/>
    <mergeCell ref="C493:D493"/>
    <mergeCell ref="C471:D471"/>
    <mergeCell ref="C472:D472"/>
    <mergeCell ref="C473:D473"/>
    <mergeCell ref="C474:D474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5:D485"/>
    <mergeCell ref="C490:D490"/>
    <mergeCell ref="C494:D494"/>
    <mergeCell ref="C496:D496"/>
    <mergeCell ref="C508:D508"/>
    <mergeCell ref="C509:D509"/>
    <mergeCell ref="C499:D499"/>
    <mergeCell ref="C500:D500"/>
    <mergeCell ref="C501:D501"/>
    <mergeCell ref="C502:D502"/>
    <mergeCell ref="C497:D497"/>
    <mergeCell ref="C498:D498"/>
    <mergeCell ref="C522:D522"/>
    <mergeCell ref="C523:D523"/>
    <mergeCell ref="C510:D510"/>
    <mergeCell ref="C511:D511"/>
    <mergeCell ref="C503:D503"/>
    <mergeCell ref="C504:D504"/>
    <mergeCell ref="C505:D505"/>
    <mergeCell ref="C507:D507"/>
    <mergeCell ref="C512:D512"/>
    <mergeCell ref="C513:D513"/>
    <mergeCell ref="C514:D514"/>
    <mergeCell ref="C515:D515"/>
    <mergeCell ref="C516:D516"/>
    <mergeCell ref="C521:D521"/>
    <mergeCell ref="C524:D524"/>
    <mergeCell ref="C525:D525"/>
    <mergeCell ref="C532:D532"/>
    <mergeCell ref="C533:D533"/>
    <mergeCell ref="C526:D526"/>
    <mergeCell ref="C527:D527"/>
    <mergeCell ref="C542:D542"/>
    <mergeCell ref="C543:D543"/>
    <mergeCell ref="C534:D534"/>
    <mergeCell ref="C535:D535"/>
    <mergeCell ref="C528:D528"/>
    <mergeCell ref="C529:D529"/>
    <mergeCell ref="C530:D530"/>
    <mergeCell ref="C531:D531"/>
    <mergeCell ref="C536:D536"/>
    <mergeCell ref="C537:D537"/>
    <mergeCell ref="C538:D538"/>
    <mergeCell ref="C539:D539"/>
    <mergeCell ref="C540:D540"/>
    <mergeCell ref="C541:D541"/>
    <mergeCell ref="C558:D558"/>
    <mergeCell ref="C559:D559"/>
    <mergeCell ref="C544:D544"/>
    <mergeCell ref="C545:D545"/>
    <mergeCell ref="C546:D546"/>
    <mergeCell ref="C547:D547"/>
    <mergeCell ref="C548:D548"/>
    <mergeCell ref="C549:D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73:D573"/>
    <mergeCell ref="C574:D574"/>
    <mergeCell ref="C560:D560"/>
    <mergeCell ref="C561:D561"/>
    <mergeCell ref="C562:D562"/>
    <mergeCell ref="C565:D565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Zdena</dc:creator>
  <cp:keywords/>
  <dc:description/>
  <cp:lastModifiedBy>Blahut Stanislav</cp:lastModifiedBy>
  <cp:lastPrinted>2018-12-18T06:40:20Z</cp:lastPrinted>
  <dcterms:created xsi:type="dcterms:W3CDTF">2016-07-25T11:37:17Z</dcterms:created>
  <dcterms:modified xsi:type="dcterms:W3CDTF">2018-12-18T06:40:21Z</dcterms:modified>
  <cp:category/>
  <cp:version/>
  <cp:contentType/>
  <cp:contentStatus/>
</cp:coreProperties>
</file>