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771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list'!$F$4</definedName>
    <definedName name="MJ">'Krycí list'!$G$4</definedName>
    <definedName name="Mont">'Rekapitulace'!$H$10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'Položky'!$A$1:$G$31</definedName>
    <definedName name="_xlnm.Print_Area" localSheetId="1">'Rekapitulace'!$A$1:$I$16</definedName>
    <definedName name="PocetMJ">'Krycí list'!$G$7</definedName>
    <definedName name="Poznamka">'Krycí list'!$B$37</definedName>
    <definedName name="Projektant">'Krycí list'!$C$7</definedName>
    <definedName name="PSV">'Rekapitulace'!$F$10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'Rekapitulace'!$H$16</definedName>
    <definedName name="VRNKc">'Rekapitulace'!$E$15</definedName>
    <definedName name="VRNnazev">'Rekapitulace'!$A$15</definedName>
    <definedName name="VRNproc">'Rekapitulace'!$F$15</definedName>
    <definedName name="VRNzakl">'Rekapitulace'!$G$15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<sst xmlns="http://schemas.openxmlformats.org/spreadsheetml/2006/main" count="163" uniqueCount="120">
  <si>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</si>
  <si>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</si>
  <si>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</si>
  <si>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</si>
  <si>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</si>
  <si>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</si>
  <si>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</si>
  <si>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</si>
  <si>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</si>
  <si>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</si>
  <si>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</si>
  <si>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</si>
  <si>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</si>
  <si>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</si>
  <si>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</si>
  <si>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</si>
  <si>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</si>
  <si>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</si>
  <si>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</si>
  <si>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</si>
  <si>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</si>
  <si>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</si>
  <si>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</si>
  <si>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</si>
  <si>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</si>
  <si>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</si>
  <si>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</si>
  <si>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</si>
  <si>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</si>
  <si>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</si>
  <si>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</si>
  <si>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</si>
  <si>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</si>
  <si>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</si>
  <si>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</si>
  <si>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</si>
  <si>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</si>
  <si>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</si>
  <si>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</si>
  <si>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</si>
  <si>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</si>
  <si>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</si>
  <si>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</si>
  <si>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</si>
  <si>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</si>
  <si>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</si>
  <si>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</si>
  <si>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</si>
  <si>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</si>
  <si>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</si>
  <si>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</si>
  <si>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</si>
  <si>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</si>
  <si>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</si>
  <si>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</si>
  <si>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</si>
  <si>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</si>
  <si>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</si>
  <si>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</si>
  <si>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</si>
  <si>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</si>
  <si>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</si>
  <si>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</si>
  <si>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</si>
  <si>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</si>
  <si>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</si>
  <si>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</si>
  <si>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m</t>
  </si>
  <si>
    <t>soubor</t>
  </si>
  <si>
    <t>kus</t>
  </si>
  <si>
    <t>kpl</t>
  </si>
  <si>
    <t xml:space="preserve">Přesun hmot pro strojovny, výšky do 12 m </t>
  </si>
  <si>
    <t>Rozvod potrubí</t>
  </si>
  <si>
    <t xml:space="preserve">Přesun hmot pro rozvody potrubí, výšky do 24 m </t>
  </si>
  <si>
    <t>999</t>
  </si>
  <si>
    <t>Ostatní</t>
  </si>
  <si>
    <t>hod</t>
  </si>
  <si>
    <t>999-2</t>
  </si>
  <si>
    <t>999-3</t>
  </si>
  <si>
    <t xml:space="preserve">Stavební přípomoce </t>
  </si>
  <si>
    <t>999-4</t>
  </si>
  <si>
    <t xml:space="preserve">Doprava </t>
  </si>
  <si>
    <t>999-5</t>
  </si>
  <si>
    <t xml:space="preserve">VRN </t>
  </si>
  <si>
    <t>Specifikace bez nároku na úplnost</t>
  </si>
  <si>
    <t xml:space="preserve">Kabeláž, montáž sond a regulátorů (dodávka MaR) </t>
  </si>
  <si>
    <t>Ing. Marek Milata</t>
  </si>
  <si>
    <t>Sládkova 373/6, Ostrava</t>
  </si>
  <si>
    <t>Zařízení pro větrání</t>
  </si>
  <si>
    <t>950</t>
  </si>
  <si>
    <t>DCV systém</t>
  </si>
  <si>
    <t xml:space="preserve">talířový ventil BM2D 12-5 7,5/25 </t>
  </si>
  <si>
    <t>Diferenciální tlak.senzor ventilátorů CTB (dodávka MaR)</t>
  </si>
  <si>
    <t>960</t>
  </si>
  <si>
    <t>950.100.R00</t>
  </si>
  <si>
    <t>950.100.101</t>
  </si>
  <si>
    <t>950.100.102</t>
  </si>
  <si>
    <t>950.100.103</t>
  </si>
  <si>
    <t>950.100.104</t>
  </si>
  <si>
    <t>950.100.105</t>
  </si>
  <si>
    <t>950.100.106</t>
  </si>
  <si>
    <t>950.200.R00</t>
  </si>
  <si>
    <t>960.100.101</t>
  </si>
  <si>
    <t>Odbočka 160/125</t>
  </si>
  <si>
    <t>přechod 160/125</t>
  </si>
  <si>
    <t>Potrubí SPIRO 160 / 3m</t>
  </si>
  <si>
    <t>Spojovací manžety</t>
  </si>
  <si>
    <t>Montáž potrubí</t>
  </si>
  <si>
    <t>Potrubí flexi Semiflex SONO 125 / 0,6 m</t>
  </si>
  <si>
    <t xml:space="preserve">Zkouška systémů </t>
  </si>
  <si>
    <t>960.100.102</t>
  </si>
  <si>
    <t>960.100.103</t>
  </si>
  <si>
    <t>960.100.104</t>
  </si>
  <si>
    <t>960.100.105</t>
  </si>
  <si>
    <t>960.200.R00</t>
  </si>
  <si>
    <t>960.100.R00</t>
  </si>
  <si>
    <t xml:space="preserve">Montáž ventilátoru CTB/4-400/160 ECOWATT                             </t>
  </si>
  <si>
    <t>ventilátor CTB/4-400/160 ECOWATT                                             (kompletní DCV systém, vč. tlakových senzorů a čidel)</t>
  </si>
  <si>
    <t>Ovládání talířových ventilů s osvětlením, 230 V                                                   (dodávka elekrto)</t>
  </si>
  <si>
    <t xml:space="preserve">seřízení a spuštění systému pomocí řídicí elektroniky PROSYS ECOWATT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</si>
</sst>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10"/>
      <color indexed="10"/>
      <name val="Arial CE"/>
      <family val="2"/>
    </font>
    <font>
      <strike/>
      <sz val="8"/>
      <color indexed="10"/>
      <name val="Arial CE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trike/>
      <sz val="10"/>
      <color rgb="FFFF0000"/>
      <name val="Arial CE"/>
      <family val="2"/>
    </font>
    <font>
      <strike/>
      <sz val="8"/>
      <color rgb="FFFF0000"/>
      <name val="Arial CE"/>
      <family val="2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35" fillId="23" borderId="6" applyNumberFormat="0" applyFont="0" applyAlignment="0" applyProtection="0"/>
    <xf numFmtId="9" fontId="35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8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 applyAlignment="1">
      <alignment wrapTex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4" fontId="8" fillId="0" borderId="61" xfId="46" applyNumberFormat="1" applyFont="1" applyFill="1" applyBorder="1">
      <alignment/>
      <protection/>
    </xf>
    <xf numFmtId="0" fontId="0" fillId="0" borderId="62" xfId="46" applyFill="1" applyBorder="1" applyAlignment="1">
      <alignment horizontal="center"/>
      <protection/>
    </xf>
    <xf numFmtId="49" fontId="4" fillId="0" borderId="62" xfId="46" applyNumberFormat="1" applyFont="1" applyFill="1" applyBorder="1" applyAlignment="1">
      <alignment horizontal="left"/>
      <protection/>
    </xf>
    <xf numFmtId="0" fontId="4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6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46" applyNumberFormat="1" applyFill="1">
      <alignment/>
      <protection/>
    </xf>
    <xf numFmtId="171" fontId="0" fillId="0" borderId="0" xfId="46" applyNumberFormat="1">
      <alignment/>
      <protection/>
    </xf>
    <xf numFmtId="0" fontId="0" fillId="0" borderId="61" xfId="46" applyFont="1" applyFill="1" applyBorder="1" applyAlignment="1">
      <alignment horizontal="center" vertical="center"/>
      <protection/>
    </xf>
    <xf numFmtId="49" fontId="8" fillId="0" borderId="61" xfId="46" applyNumberFormat="1" applyFont="1" applyFill="1" applyBorder="1" applyAlignment="1">
      <alignment horizontal="left" vertical="center"/>
      <protection/>
    </xf>
    <xf numFmtId="0" fontId="8" fillId="0" borderId="61" xfId="46" applyFont="1" applyFill="1" applyBorder="1" applyAlignment="1">
      <alignment vertical="center" wrapText="1"/>
      <protection/>
    </xf>
    <xf numFmtId="49" fontId="8" fillId="0" borderId="61" xfId="46" applyNumberFormat="1" applyFont="1" applyFill="1" applyBorder="1" applyAlignment="1">
      <alignment horizontal="center" vertical="center" shrinkToFit="1"/>
      <protection/>
    </xf>
    <xf numFmtId="4" fontId="8" fillId="0" borderId="61" xfId="46" applyNumberFormat="1" applyFont="1" applyFill="1" applyBorder="1" applyAlignment="1">
      <alignment horizontal="right" vertical="center"/>
      <protection/>
    </xf>
    <xf numFmtId="4" fontId="8" fillId="0" borderId="61" xfId="46" applyNumberFormat="1" applyFont="1" applyFill="1" applyBorder="1" applyAlignment="1">
      <alignment vertical="center"/>
      <protection/>
    </xf>
    <xf numFmtId="0" fontId="52" fillId="0" borderId="61" xfId="46" applyFont="1" applyFill="1" applyBorder="1" applyAlignment="1">
      <alignment horizontal="center"/>
      <protection/>
    </xf>
    <xf numFmtId="49" fontId="53" fillId="0" borderId="61" xfId="46" applyNumberFormat="1" applyFont="1" applyFill="1" applyBorder="1" applyAlignment="1">
      <alignment horizontal="left"/>
      <protection/>
    </xf>
    <xf numFmtId="0" fontId="53" fillId="0" borderId="61" xfId="46" applyFont="1" applyFill="1" applyBorder="1" applyAlignment="1">
      <alignment wrapText="1"/>
      <protection/>
    </xf>
    <xf numFmtId="49" fontId="53" fillId="0" borderId="61" xfId="46" applyNumberFormat="1" applyFont="1" applyFill="1" applyBorder="1" applyAlignment="1">
      <alignment horizontal="center" shrinkToFit="1"/>
      <protection/>
    </xf>
    <xf numFmtId="4" fontId="53" fillId="0" borderId="61" xfId="46" applyNumberFormat="1" applyFont="1" applyFill="1" applyBorder="1" applyAlignment="1">
      <alignment horizontal="right"/>
      <protection/>
    </xf>
    <xf numFmtId="4" fontId="54" fillId="0" borderId="61" xfId="46" applyNumberFormat="1" applyFont="1" applyFill="1" applyBorder="1">
      <alignment/>
      <protection/>
    </xf>
    <xf numFmtId="0" fontId="0" fillId="0" borderId="0" xfId="0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49">
      <selection activeCell="C32" sqref="C3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88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87</v>
      </c>
      <c r="D6" s="10"/>
      <c r="E6" s="10"/>
      <c r="F6" s="18"/>
      <c r="G6" s="12"/>
    </row>
    <row r="7" spans="1:9" ht="12.75">
      <c r="A7" s="13" t="s">
        <v>8</v>
      </c>
      <c r="B7" s="15"/>
      <c r="C7" s="191"/>
      <c r="D7" s="192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91"/>
      <c r="D8" s="192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75" t="s">
        <v>86</v>
      </c>
      <c r="D11" s="11"/>
      <c r="E11" s="193"/>
      <c r="F11" s="194"/>
      <c r="G11" s="195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ROUND(PRODUCT(F30,C31/100),1)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f>C22</f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ROUND(PRODUCT(F32,C33/100),1)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CEILING(SUM(F29:F33),IF(SUM(F29:F33)&gt;=0,1,-1))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96" t="s">
        <v>84</v>
      </c>
      <c r="C37" s="196"/>
      <c r="D37" s="196"/>
      <c r="E37" s="196"/>
      <c r="F37" s="196"/>
      <c r="G37" s="196"/>
      <c r="H37" t="s">
        <v>4</v>
      </c>
    </row>
    <row r="38" spans="1:8" ht="12.75" customHeight="1">
      <c r="A38" s="68"/>
      <c r="B38" s="196"/>
      <c r="C38" s="196"/>
      <c r="D38" s="196"/>
      <c r="E38" s="196"/>
      <c r="F38" s="196"/>
      <c r="G38" s="196"/>
      <c r="H38" t="s">
        <v>4</v>
      </c>
    </row>
    <row r="39" spans="1:8" ht="12.75">
      <c r="A39" s="68"/>
      <c r="B39" s="196"/>
      <c r="C39" s="196"/>
      <c r="D39" s="196"/>
      <c r="E39" s="196"/>
      <c r="F39" s="196"/>
      <c r="G39" s="196"/>
      <c r="H39" t="s">
        <v>4</v>
      </c>
    </row>
    <row r="40" spans="1:8" ht="12.75">
      <c r="A40" s="68"/>
      <c r="B40" s="196"/>
      <c r="C40" s="196"/>
      <c r="D40" s="196"/>
      <c r="E40" s="196"/>
      <c r="F40" s="196"/>
      <c r="G40" s="196"/>
      <c r="H40" t="s">
        <v>4</v>
      </c>
    </row>
    <row r="41" spans="1:8" ht="12.75">
      <c r="A41" s="68"/>
      <c r="B41" s="196"/>
      <c r="C41" s="196"/>
      <c r="D41" s="196"/>
      <c r="E41" s="196"/>
      <c r="F41" s="196"/>
      <c r="G41" s="196"/>
      <c r="H41" t="s">
        <v>4</v>
      </c>
    </row>
    <row r="42" spans="1:8" ht="12.75">
      <c r="A42" s="68"/>
      <c r="B42" s="196"/>
      <c r="C42" s="196"/>
      <c r="D42" s="196"/>
      <c r="E42" s="196"/>
      <c r="F42" s="196"/>
      <c r="G42" s="196"/>
      <c r="H42" t="s">
        <v>4</v>
      </c>
    </row>
    <row r="43" spans="1:8" ht="12.75">
      <c r="A43" s="68"/>
      <c r="B43" s="196"/>
      <c r="C43" s="196"/>
      <c r="D43" s="196"/>
      <c r="E43" s="196"/>
      <c r="F43" s="196"/>
      <c r="G43" s="196"/>
      <c r="H43" t="s">
        <v>4</v>
      </c>
    </row>
    <row r="44" spans="1:8" ht="12.75">
      <c r="A44" s="68"/>
      <c r="B44" s="196"/>
      <c r="C44" s="196"/>
      <c r="D44" s="196"/>
      <c r="E44" s="196"/>
      <c r="F44" s="196"/>
      <c r="G44" s="196"/>
      <c r="H44" t="s">
        <v>4</v>
      </c>
    </row>
    <row r="45" spans="1:8" ht="3" customHeight="1">
      <c r="A45" s="68"/>
      <c r="B45" s="196"/>
      <c r="C45" s="196"/>
      <c r="D45" s="196"/>
      <c r="E45" s="196"/>
      <c r="F45" s="196"/>
      <c r="G45" s="196"/>
      <c r="H45" t="s">
        <v>4</v>
      </c>
    </row>
    <row r="46" spans="2:7" ht="12.75">
      <c r="B46" s="190"/>
      <c r="C46" s="190"/>
      <c r="D46" s="190"/>
      <c r="E46" s="190"/>
      <c r="F46" s="190"/>
      <c r="G46" s="190"/>
    </row>
    <row r="47" spans="2:7" ht="12.75">
      <c r="B47" s="190"/>
      <c r="C47" s="190"/>
      <c r="D47" s="190"/>
      <c r="E47" s="190"/>
      <c r="F47" s="190"/>
      <c r="G47" s="190"/>
    </row>
    <row r="48" spans="2:7" ht="12.75">
      <c r="B48" s="190"/>
      <c r="C48" s="190"/>
      <c r="D48" s="190"/>
      <c r="E48" s="190"/>
      <c r="F48" s="190"/>
      <c r="G48" s="190"/>
    </row>
    <row r="49" spans="2:7" ht="12.75">
      <c r="B49" s="190"/>
      <c r="C49" s="190"/>
      <c r="D49" s="190"/>
      <c r="E49" s="190"/>
      <c r="F49" s="190"/>
      <c r="G49" s="190"/>
    </row>
    <row r="50" spans="2:7" ht="12.75">
      <c r="B50" s="190"/>
      <c r="C50" s="190"/>
      <c r="D50" s="190"/>
      <c r="E50" s="190"/>
      <c r="F50" s="190"/>
      <c r="G50" s="190"/>
    </row>
    <row r="51" spans="2:7" ht="12.75">
      <c r="B51" s="190"/>
      <c r="C51" s="190"/>
      <c r="D51" s="190"/>
      <c r="E51" s="190"/>
      <c r="F51" s="190"/>
      <c r="G51" s="190"/>
    </row>
    <row r="52" spans="2:7" ht="12.75">
      <c r="B52" s="190"/>
      <c r="C52" s="190"/>
      <c r="D52" s="190"/>
      <c r="E52" s="190"/>
      <c r="F52" s="190"/>
      <c r="G52" s="190"/>
    </row>
    <row r="53" spans="2:7" ht="12.75">
      <c r="B53" s="190"/>
      <c r="C53" s="190"/>
      <c r="D53" s="190"/>
      <c r="E53" s="190"/>
      <c r="F53" s="190"/>
      <c r="G53" s="190"/>
    </row>
    <row r="54" spans="2:7" ht="12.75">
      <c r="B54" s="190"/>
      <c r="C54" s="190"/>
      <c r="D54" s="190"/>
      <c r="E54" s="190"/>
      <c r="F54" s="190"/>
      <c r="G54" s="190"/>
    </row>
    <row r="55" spans="2:7" ht="12.75">
      <c r="B55" s="190"/>
      <c r="C55" s="190"/>
      <c r="D55" s="190"/>
      <c r="E55" s="190"/>
      <c r="F55" s="190"/>
      <c r="G55" s="190"/>
    </row>
  </sheetData>
  <sheetProtection/>
  <mergeCells count="14">
    <mergeCell ref="C7:D7"/>
    <mergeCell ref="C8:D8"/>
    <mergeCell ref="E11:G11"/>
    <mergeCell ref="B37:G45"/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7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7" t="s">
        <v>5</v>
      </c>
      <c r="B1" s="198"/>
      <c r="C1" s="69" t="str">
        <f>CONCATENATE(cislostavby," ",nazevstavby)</f>
        <v> Sládkova 373/6, Ostrava</v>
      </c>
      <c r="D1" s="70"/>
      <c r="E1" s="71"/>
      <c r="F1" s="70"/>
      <c r="G1" s="72"/>
      <c r="H1" s="73"/>
      <c r="I1" s="74"/>
    </row>
    <row r="2" spans="1:9" ht="13.5" thickBot="1">
      <c r="A2" s="199" t="s">
        <v>1</v>
      </c>
      <c r="B2" s="200"/>
      <c r="C2" s="75" t="str">
        <f>CONCATENATE(cisloobjektu," ",nazevobjektu)</f>
        <v> Zařízení pro větrání</v>
      </c>
      <c r="D2" s="76"/>
      <c r="E2" s="77"/>
      <c r="F2" s="76"/>
      <c r="G2" s="201"/>
      <c r="H2" s="201"/>
      <c r="I2" s="202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950</v>
      </c>
      <c r="B7" s="86" t="str">
        <f>Položky!C7</f>
        <v>DCV systém</v>
      </c>
      <c r="C7" s="87"/>
      <c r="D7" s="88"/>
      <c r="E7" s="172">
        <f>Položky!BA16</f>
        <v>0</v>
      </c>
      <c r="F7" s="173">
        <f>Položky!BB16</f>
        <v>0</v>
      </c>
      <c r="G7" s="173">
        <f>Položky!BC16</f>
        <v>0</v>
      </c>
      <c r="H7" s="173">
        <f>Položky!BD16</f>
        <v>0</v>
      </c>
      <c r="I7" s="174">
        <f>Položky!BE16</f>
        <v>0</v>
      </c>
    </row>
    <row r="8" spans="1:9" s="11" customFormat="1" ht="12.75">
      <c r="A8" s="171" t="str">
        <f>Položky!B17</f>
        <v>960</v>
      </c>
      <c r="B8" s="86" t="str">
        <f>Položky!C17</f>
        <v>Rozvod potrubí</v>
      </c>
      <c r="C8" s="87"/>
      <c r="D8" s="88"/>
      <c r="E8" s="172">
        <f>Položky!BA25</f>
        <v>0</v>
      </c>
      <c r="F8" s="173">
        <f>Položky!BB25</f>
        <v>0</v>
      </c>
      <c r="G8" s="173">
        <f>Položky!BC25</f>
        <v>0</v>
      </c>
      <c r="H8" s="173">
        <f>Položky!BD25</f>
        <v>0</v>
      </c>
      <c r="I8" s="174">
        <f>Položky!BE25</f>
        <v>0</v>
      </c>
    </row>
    <row r="9" spans="1:9" s="11" customFormat="1" ht="13.5" thickBot="1">
      <c r="A9" s="171" t="str">
        <f>Položky!B26</f>
        <v>999</v>
      </c>
      <c r="B9" s="86" t="str">
        <f>Položky!C26</f>
        <v>Ostatní</v>
      </c>
      <c r="C9" s="87"/>
      <c r="D9" s="88"/>
      <c r="E9" s="172">
        <f>Položky!BA31</f>
        <v>0</v>
      </c>
      <c r="F9" s="173">
        <f>Položky!BB31</f>
        <v>0</v>
      </c>
      <c r="G9" s="173">
        <f>Položky!BC31</f>
        <v>0</v>
      </c>
      <c r="H9" s="173">
        <f>Položky!BD31</f>
        <v>0</v>
      </c>
      <c r="I9" s="174">
        <f>Položky!BE31</f>
        <v>0</v>
      </c>
    </row>
    <row r="10" spans="1:9" s="94" customFormat="1" ht="13.5" thickBot="1">
      <c r="A10" s="89"/>
      <c r="B10" s="81" t="s">
        <v>50</v>
      </c>
      <c r="C10" s="81"/>
      <c r="D10" s="90"/>
      <c r="E10" s="91">
        <f>SUM(E7:E9)</f>
        <v>0</v>
      </c>
      <c r="F10" s="92">
        <f>SUM(F7:F9)</f>
        <v>0</v>
      </c>
      <c r="G10" s="92">
        <f>SUM(G7:G9)</f>
        <v>0</v>
      </c>
      <c r="H10" s="92">
        <f>SUM(H7:H9)</f>
        <v>0</v>
      </c>
      <c r="I10" s="93">
        <f>SUM(I7:I9)</f>
        <v>0</v>
      </c>
    </row>
    <row r="11" spans="1:9" ht="12.75">
      <c r="A11" s="87"/>
      <c r="B11" s="87"/>
      <c r="C11" s="87"/>
      <c r="D11" s="87"/>
      <c r="E11" s="87"/>
      <c r="F11" s="87"/>
      <c r="G11" s="87"/>
      <c r="H11" s="87"/>
      <c r="I11" s="87"/>
    </row>
    <row r="12" spans="1:57" ht="19.5" customHeight="1">
      <c r="A12" s="95" t="s">
        <v>51</v>
      </c>
      <c r="B12" s="95"/>
      <c r="C12" s="95"/>
      <c r="D12" s="95"/>
      <c r="E12" s="95"/>
      <c r="F12" s="95"/>
      <c r="G12" s="96"/>
      <c r="H12" s="95"/>
      <c r="I12" s="95"/>
      <c r="BA12" s="30"/>
      <c r="BB12" s="30"/>
      <c r="BC12" s="30"/>
      <c r="BD12" s="30"/>
      <c r="BE12" s="30"/>
    </row>
    <row r="13" spans="1:9" ht="13.5" thickBot="1">
      <c r="A13" s="97"/>
      <c r="B13" s="97"/>
      <c r="C13" s="97"/>
      <c r="D13" s="97"/>
      <c r="E13" s="97"/>
      <c r="F13" s="97"/>
      <c r="G13" s="97"/>
      <c r="H13" s="97"/>
      <c r="I13" s="97"/>
    </row>
    <row r="14" spans="1:9" ht="12.75">
      <c r="A14" s="98" t="s">
        <v>52</v>
      </c>
      <c r="B14" s="99"/>
      <c r="C14" s="99"/>
      <c r="D14" s="100"/>
      <c r="E14" s="101" t="s">
        <v>53</v>
      </c>
      <c r="F14" s="102" t="s">
        <v>54</v>
      </c>
      <c r="G14" s="103" t="s">
        <v>55</v>
      </c>
      <c r="H14" s="104"/>
      <c r="I14" s="105" t="s">
        <v>53</v>
      </c>
    </row>
    <row r="15" spans="1:53" ht="12.75">
      <c r="A15" s="106"/>
      <c r="B15" s="107"/>
      <c r="C15" s="107"/>
      <c r="D15" s="108"/>
      <c r="E15" s="109"/>
      <c r="F15" s="110"/>
      <c r="G15" s="111">
        <f>CHOOSE(BA15+1,HSV+PSV,HSV+PSV+Mont,HSV+PSV+Dodavka+Mont,HSV,PSV,Mont,Dodavka,Mont+Dodavka,0)</f>
        <v>0</v>
      </c>
      <c r="H15" s="112"/>
      <c r="I15" s="113">
        <f>E15+F15*G15/100</f>
        <v>0</v>
      </c>
      <c r="BA15">
        <v>8</v>
      </c>
    </row>
    <row r="16" spans="1:9" ht="13.5" thickBot="1">
      <c r="A16" s="114"/>
      <c r="B16" s="115" t="s">
        <v>56</v>
      </c>
      <c r="C16" s="116"/>
      <c r="D16" s="117"/>
      <c r="E16" s="118"/>
      <c r="F16" s="119"/>
      <c r="G16" s="119"/>
      <c r="H16" s="203">
        <f>SUM(H15:H15)</f>
        <v>0</v>
      </c>
      <c r="I16" s="204"/>
    </row>
    <row r="17" spans="1:9" ht="12.75">
      <c r="A17" s="97"/>
      <c r="B17" s="97"/>
      <c r="C17" s="97"/>
      <c r="D17" s="97"/>
      <c r="E17" s="97"/>
      <c r="F17" s="97"/>
      <c r="G17" s="97"/>
      <c r="H17" s="97"/>
      <c r="I17" s="97"/>
    </row>
    <row r="18" spans="2:9" ht="12.75">
      <c r="B18" s="94"/>
      <c r="F18" s="120"/>
      <c r="G18" s="121"/>
      <c r="H18" s="121"/>
      <c r="I18" s="122"/>
    </row>
    <row r="19" spans="6:9" ht="12.75">
      <c r="F19" s="120"/>
      <c r="G19" s="121"/>
      <c r="H19" s="121"/>
      <c r="I19" s="122"/>
    </row>
    <row r="20" spans="6:9" ht="12.75">
      <c r="F20" s="120"/>
      <c r="G20" s="121"/>
      <c r="H20" s="121"/>
      <c r="I20" s="122"/>
    </row>
    <row r="21" spans="6:9" ht="12.75"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</sheetData>
  <sheetProtection/>
  <mergeCells count="4">
    <mergeCell ref="A1:B1"/>
    <mergeCell ref="A2:B2"/>
    <mergeCell ref="G2:I2"/>
    <mergeCell ref="H16:I1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4"/>
  <sheetViews>
    <sheetView showGridLines="0" showZeros="0" tabSelected="1" zoomScalePageLayoutView="0" workbookViewId="0" topLeftCell="A1">
      <selection activeCell="F24" sqref="F24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205" t="s">
        <v>57</v>
      </c>
      <c r="B1" s="205"/>
      <c r="C1" s="205"/>
      <c r="D1" s="205"/>
      <c r="E1" s="205"/>
      <c r="F1" s="205"/>
      <c r="G1" s="205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206" t="s">
        <v>5</v>
      </c>
      <c r="B3" s="207"/>
      <c r="C3" s="128" t="str">
        <f>CONCATENATE(cislostavby," ",nazevstavby)</f>
        <v> Sládkova 373/6, Ostrava</v>
      </c>
      <c r="D3" s="129"/>
      <c r="E3" s="130"/>
      <c r="F3" s="131">
        <f>Rekapitulace!H1</f>
        <v>0</v>
      </c>
      <c r="G3" s="132"/>
    </row>
    <row r="4" spans="1:7" ht="13.5" thickBot="1">
      <c r="A4" s="208" t="s">
        <v>1</v>
      </c>
      <c r="B4" s="209"/>
      <c r="C4" s="133" t="str">
        <f>CONCATENATE(cisloobjektu," ",nazevobjektu)</f>
        <v> Zařízení pro větrání</v>
      </c>
      <c r="D4" s="134"/>
      <c r="E4" s="210"/>
      <c r="F4" s="210"/>
      <c r="G4" s="211"/>
    </row>
    <row r="5" spans="1:8" ht="13.5" thickTop="1">
      <c r="A5" s="135"/>
      <c r="B5" s="136"/>
      <c r="C5" s="136"/>
      <c r="D5" s="124"/>
      <c r="E5" s="137"/>
      <c r="F5" s="124"/>
      <c r="G5" s="138"/>
      <c r="H5" s="124"/>
    </row>
    <row r="6" spans="1:8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  <c r="H6" s="124"/>
    </row>
    <row r="7" spans="1:29" ht="12.75">
      <c r="A7" s="143" t="s">
        <v>65</v>
      </c>
      <c r="B7" s="144" t="s">
        <v>89</v>
      </c>
      <c r="C7" s="145" t="s">
        <v>90</v>
      </c>
      <c r="D7" s="146"/>
      <c r="E7" s="147"/>
      <c r="F7" s="147"/>
      <c r="G7" s="148"/>
      <c r="H7" s="176"/>
      <c r="I7" s="149"/>
      <c r="O7" s="150">
        <v>1</v>
      </c>
      <c r="AA7" s="123">
        <v>12</v>
      </c>
      <c r="AB7" s="123">
        <v>1</v>
      </c>
      <c r="AC7" s="123">
        <v>11</v>
      </c>
    </row>
    <row r="8" spans="1:104" ht="12.75">
      <c r="A8" s="178">
        <v>1</v>
      </c>
      <c r="B8" s="179" t="s">
        <v>94</v>
      </c>
      <c r="C8" s="180" t="s">
        <v>116</v>
      </c>
      <c r="D8" s="181" t="s">
        <v>68</v>
      </c>
      <c r="E8" s="182">
        <v>4</v>
      </c>
      <c r="F8" s="182"/>
      <c r="G8" s="183">
        <f aca="true" t="shared" si="0" ref="G8:G15">E8*F8</f>
        <v>0</v>
      </c>
      <c r="H8" s="124"/>
      <c r="O8" s="150">
        <v>2</v>
      </c>
      <c r="AA8" s="123">
        <v>12</v>
      </c>
      <c r="AB8" s="123">
        <v>1</v>
      </c>
      <c r="AC8" s="123">
        <v>12</v>
      </c>
      <c r="AZ8" s="123">
        <v>2</v>
      </c>
      <c r="BA8" s="123">
        <f aca="true" t="shared" si="1" ref="BA8:BA15">IF(AZ8=1,G8,0)</f>
        <v>0</v>
      </c>
      <c r="BB8" s="123">
        <f aca="true" t="shared" si="2" ref="BB8:BB15">IF(AZ8=2,G8,0)</f>
        <v>0</v>
      </c>
      <c r="BC8" s="123">
        <f aca="true" t="shared" si="3" ref="BC8:BC15">IF(AZ8=3,G8,0)</f>
        <v>0</v>
      </c>
      <c r="BD8" s="123">
        <f aca="true" t="shared" si="4" ref="BD8:BD15">IF(AZ8=4,G8,0)</f>
        <v>0</v>
      </c>
      <c r="BE8" s="123">
        <f aca="true" t="shared" si="5" ref="BE8:BE15">IF(AZ8=5,G8,0)</f>
        <v>0</v>
      </c>
      <c r="CZ8" s="123">
        <v>0.00042</v>
      </c>
    </row>
    <row r="9" spans="1:104" ht="22.5">
      <c r="A9" s="178">
        <v>2</v>
      </c>
      <c r="B9" s="179" t="s">
        <v>95</v>
      </c>
      <c r="C9" s="180" t="s">
        <v>117</v>
      </c>
      <c r="D9" s="181" t="s">
        <v>70</v>
      </c>
      <c r="E9" s="182">
        <v>4</v>
      </c>
      <c r="F9" s="182"/>
      <c r="G9" s="183">
        <f t="shared" si="0"/>
        <v>0</v>
      </c>
      <c r="H9" s="124"/>
      <c r="O9" s="150">
        <v>2</v>
      </c>
      <c r="AA9" s="123">
        <v>12</v>
      </c>
      <c r="AB9" s="123">
        <v>1</v>
      </c>
      <c r="AC9" s="123">
        <v>13</v>
      </c>
      <c r="AZ9" s="123">
        <v>2</v>
      </c>
      <c r="BA9" s="123">
        <f t="shared" si="1"/>
        <v>0</v>
      </c>
      <c r="BB9" s="123">
        <f t="shared" si="2"/>
        <v>0</v>
      </c>
      <c r="BC9" s="123">
        <f t="shared" si="3"/>
        <v>0</v>
      </c>
      <c r="BD9" s="123">
        <f t="shared" si="4"/>
        <v>0</v>
      </c>
      <c r="BE9" s="123">
        <f t="shared" si="5"/>
        <v>0</v>
      </c>
      <c r="CZ9" s="123">
        <v>0</v>
      </c>
    </row>
    <row r="10" spans="1:104" ht="12.75">
      <c r="A10" s="151">
        <v>3</v>
      </c>
      <c r="B10" s="152" t="s">
        <v>96</v>
      </c>
      <c r="C10" s="153" t="s">
        <v>91</v>
      </c>
      <c r="D10" s="154" t="s">
        <v>69</v>
      </c>
      <c r="E10" s="155">
        <v>15</v>
      </c>
      <c r="F10" s="155"/>
      <c r="G10" s="156">
        <f t="shared" si="0"/>
        <v>0</v>
      </c>
      <c r="H10" s="124"/>
      <c r="O10" s="150">
        <v>2</v>
      </c>
      <c r="AA10" s="123">
        <v>12</v>
      </c>
      <c r="AB10" s="123">
        <v>1</v>
      </c>
      <c r="AC10" s="123">
        <v>14</v>
      </c>
      <c r="AZ10" s="123">
        <v>2</v>
      </c>
      <c r="BA10" s="123">
        <f t="shared" si="1"/>
        <v>0</v>
      </c>
      <c r="BB10" s="123">
        <f t="shared" si="2"/>
        <v>0</v>
      </c>
      <c r="BC10" s="123">
        <f t="shared" si="3"/>
        <v>0</v>
      </c>
      <c r="BD10" s="123">
        <f t="shared" si="4"/>
        <v>0</v>
      </c>
      <c r="BE10" s="123">
        <f t="shared" si="5"/>
        <v>0</v>
      </c>
      <c r="CZ10" s="123">
        <v>0</v>
      </c>
    </row>
    <row r="11" spans="1:104" ht="12.75">
      <c r="A11" s="184">
        <v>4</v>
      </c>
      <c r="B11" s="185" t="s">
        <v>97</v>
      </c>
      <c r="C11" s="186" t="s">
        <v>92</v>
      </c>
      <c r="D11" s="187" t="s">
        <v>70</v>
      </c>
      <c r="E11" s="188">
        <v>4</v>
      </c>
      <c r="F11" s="188"/>
      <c r="G11" s="189">
        <f t="shared" si="0"/>
        <v>0</v>
      </c>
      <c r="H11" s="124"/>
      <c r="O11" s="150">
        <v>2</v>
      </c>
      <c r="AA11" s="123">
        <v>12</v>
      </c>
      <c r="AB11" s="123">
        <v>1</v>
      </c>
      <c r="AC11" s="123">
        <v>20</v>
      </c>
      <c r="AZ11" s="123">
        <v>2</v>
      </c>
      <c r="BA11" s="123">
        <f t="shared" si="1"/>
        <v>0</v>
      </c>
      <c r="BB11" s="123">
        <f t="shared" si="2"/>
        <v>0</v>
      </c>
      <c r="BC11" s="123">
        <f t="shared" si="3"/>
        <v>0</v>
      </c>
      <c r="BD11" s="123">
        <f t="shared" si="4"/>
        <v>0</v>
      </c>
      <c r="BE11" s="123">
        <f t="shared" si="5"/>
        <v>0</v>
      </c>
      <c r="CZ11" s="123">
        <v>0</v>
      </c>
    </row>
    <row r="12" spans="1:104" ht="12.75">
      <c r="A12" s="184">
        <v>5</v>
      </c>
      <c r="B12" s="185" t="s">
        <v>98</v>
      </c>
      <c r="C12" s="186" t="s">
        <v>85</v>
      </c>
      <c r="D12" s="187" t="s">
        <v>70</v>
      </c>
      <c r="E12" s="188">
        <v>1</v>
      </c>
      <c r="F12" s="188"/>
      <c r="G12" s="189">
        <f t="shared" si="0"/>
        <v>0</v>
      </c>
      <c r="H12" s="124"/>
      <c r="O12" s="150">
        <v>2</v>
      </c>
      <c r="AA12" s="123">
        <v>12</v>
      </c>
      <c r="AB12" s="123">
        <v>1</v>
      </c>
      <c r="AC12" s="123">
        <v>21</v>
      </c>
      <c r="AZ12" s="123">
        <v>2</v>
      </c>
      <c r="BA12" s="123">
        <f t="shared" si="1"/>
        <v>0</v>
      </c>
      <c r="BB12" s="123">
        <f t="shared" si="2"/>
        <v>0</v>
      </c>
      <c r="BC12" s="123">
        <f t="shared" si="3"/>
        <v>0</v>
      </c>
      <c r="BD12" s="123">
        <f t="shared" si="4"/>
        <v>0</v>
      </c>
      <c r="BE12" s="123">
        <f t="shared" si="5"/>
        <v>0</v>
      </c>
      <c r="CZ12" s="123">
        <v>0</v>
      </c>
    </row>
    <row r="13" spans="1:15" ht="22.5">
      <c r="A13" s="178">
        <v>6</v>
      </c>
      <c r="B13" s="179" t="s">
        <v>99</v>
      </c>
      <c r="C13" s="180" t="s">
        <v>118</v>
      </c>
      <c r="D13" s="181" t="s">
        <v>69</v>
      </c>
      <c r="E13" s="182">
        <v>15</v>
      </c>
      <c r="F13" s="182"/>
      <c r="G13" s="183">
        <f t="shared" si="0"/>
        <v>0</v>
      </c>
      <c r="H13" s="124"/>
      <c r="O13" s="150"/>
    </row>
    <row r="14" spans="1:104" ht="22.5">
      <c r="A14" s="178">
        <v>7</v>
      </c>
      <c r="B14" s="179" t="s">
        <v>100</v>
      </c>
      <c r="C14" s="180" t="s">
        <v>119</v>
      </c>
      <c r="D14" s="181" t="s">
        <v>68</v>
      </c>
      <c r="E14" s="182">
        <v>4</v>
      </c>
      <c r="F14" s="182"/>
      <c r="G14" s="183">
        <f t="shared" si="0"/>
        <v>0</v>
      </c>
      <c r="H14" s="124"/>
      <c r="O14" s="150">
        <v>2</v>
      </c>
      <c r="AA14" s="123">
        <v>12</v>
      </c>
      <c r="AB14" s="123">
        <v>1</v>
      </c>
      <c r="AC14" s="123">
        <v>22</v>
      </c>
      <c r="AZ14" s="123">
        <v>2</v>
      </c>
      <c r="BA14" s="123">
        <f t="shared" si="1"/>
        <v>0</v>
      </c>
      <c r="BB14" s="123">
        <f t="shared" si="2"/>
        <v>0</v>
      </c>
      <c r="BC14" s="123">
        <f t="shared" si="3"/>
        <v>0</v>
      </c>
      <c r="BD14" s="123">
        <f t="shared" si="4"/>
        <v>0</v>
      </c>
      <c r="BE14" s="123">
        <f t="shared" si="5"/>
        <v>0</v>
      </c>
      <c r="CZ14" s="123">
        <v>0</v>
      </c>
    </row>
    <row r="15" spans="1:104" ht="12.75">
      <c r="A15" s="151">
        <v>8</v>
      </c>
      <c r="B15" s="152" t="s">
        <v>101</v>
      </c>
      <c r="C15" s="153" t="s">
        <v>71</v>
      </c>
      <c r="D15" s="154" t="s">
        <v>54</v>
      </c>
      <c r="E15" s="155"/>
      <c r="F15" s="155">
        <v>0.4</v>
      </c>
      <c r="G15" s="156">
        <f t="shared" si="0"/>
        <v>0</v>
      </c>
      <c r="H15" s="124"/>
      <c r="O15" s="150">
        <v>2</v>
      </c>
      <c r="AA15" s="123">
        <v>12</v>
      </c>
      <c r="AB15" s="123">
        <v>1</v>
      </c>
      <c r="AC15" s="123">
        <v>23</v>
      </c>
      <c r="AZ15" s="123">
        <v>2</v>
      </c>
      <c r="BA15" s="123">
        <f t="shared" si="1"/>
        <v>0</v>
      </c>
      <c r="BB15" s="123">
        <f t="shared" si="2"/>
        <v>0</v>
      </c>
      <c r="BC15" s="123">
        <f t="shared" si="3"/>
        <v>0</v>
      </c>
      <c r="BD15" s="123">
        <f t="shared" si="4"/>
        <v>0</v>
      </c>
      <c r="BE15" s="123">
        <f t="shared" si="5"/>
        <v>0</v>
      </c>
      <c r="CZ15" s="123">
        <v>0</v>
      </c>
    </row>
    <row r="16" spans="1:57" ht="12.75">
      <c r="A16" s="157"/>
      <c r="B16" s="158" t="s">
        <v>66</v>
      </c>
      <c r="C16" s="159" t="str">
        <f>CONCATENATE(B7," ",C7)</f>
        <v>950 DCV systém</v>
      </c>
      <c r="D16" s="157"/>
      <c r="E16" s="160"/>
      <c r="F16" s="160"/>
      <c r="G16" s="161">
        <f>SUM(G7:G15)</f>
        <v>0</v>
      </c>
      <c r="H16" s="124"/>
      <c r="O16" s="150">
        <v>4</v>
      </c>
      <c r="AA16" s="123">
        <v>12</v>
      </c>
      <c r="AB16" s="123">
        <v>1</v>
      </c>
      <c r="AC16" s="123">
        <v>24</v>
      </c>
      <c r="BA16" s="162">
        <f>SUM(BA7:BA15)</f>
        <v>0</v>
      </c>
      <c r="BB16" s="162">
        <f>SUM(BB7:BB15)</f>
        <v>0</v>
      </c>
      <c r="BC16" s="162">
        <f>SUM(BC7:BC15)</f>
        <v>0</v>
      </c>
      <c r="BD16" s="162">
        <f>SUM(BD7:BD15)</f>
        <v>0</v>
      </c>
      <c r="BE16" s="162">
        <f>SUM(BE7:BE15)</f>
        <v>0</v>
      </c>
    </row>
    <row r="17" spans="1:29" ht="12.75">
      <c r="A17" s="143" t="s">
        <v>65</v>
      </c>
      <c r="B17" s="144" t="s">
        <v>93</v>
      </c>
      <c r="C17" s="145" t="s">
        <v>72</v>
      </c>
      <c r="D17" s="146"/>
      <c r="E17" s="147"/>
      <c r="F17" s="147"/>
      <c r="G17" s="148"/>
      <c r="H17" s="176"/>
      <c r="I17" s="149"/>
      <c r="O17" s="150">
        <v>1</v>
      </c>
      <c r="AA17" s="123">
        <v>12</v>
      </c>
      <c r="AB17" s="123">
        <v>1</v>
      </c>
      <c r="AC17" s="123">
        <v>30</v>
      </c>
    </row>
    <row r="18" spans="1:104" ht="12.75">
      <c r="A18" s="151">
        <v>9</v>
      </c>
      <c r="B18" s="152" t="s">
        <v>102</v>
      </c>
      <c r="C18" s="153" t="s">
        <v>108</v>
      </c>
      <c r="D18" s="154" t="s">
        <v>69</v>
      </c>
      <c r="E18" s="155">
        <v>15</v>
      </c>
      <c r="F18" s="155"/>
      <c r="G18" s="156">
        <f aca="true" t="shared" si="6" ref="G18:G24">E18*F18</f>
        <v>0</v>
      </c>
      <c r="H18" s="124"/>
      <c r="O18" s="150">
        <v>2</v>
      </c>
      <c r="AA18" s="123">
        <v>12</v>
      </c>
      <c r="AB18" s="123">
        <v>1</v>
      </c>
      <c r="AC18" s="123">
        <v>31</v>
      </c>
      <c r="AZ18" s="123">
        <v>2</v>
      </c>
      <c r="BA18" s="123">
        <f aca="true" t="shared" si="7" ref="BA18:BA24">IF(AZ18=1,G18,0)</f>
        <v>0</v>
      </c>
      <c r="BB18" s="123">
        <f aca="true" t="shared" si="8" ref="BB18:BB24">IF(AZ18=2,G18,0)</f>
        <v>0</v>
      </c>
      <c r="BC18" s="123">
        <f aca="true" t="shared" si="9" ref="BC18:BC24">IF(AZ18=3,G18,0)</f>
        <v>0</v>
      </c>
      <c r="BD18" s="123">
        <f aca="true" t="shared" si="10" ref="BD18:BD24">IF(AZ18=4,G18,0)</f>
        <v>0</v>
      </c>
      <c r="BE18" s="123">
        <f aca="true" t="shared" si="11" ref="BE18:BE24">IF(AZ18=5,G18,0)</f>
        <v>0</v>
      </c>
      <c r="CZ18" s="123">
        <v>0.00649</v>
      </c>
    </row>
    <row r="19" spans="1:104" ht="12.75">
      <c r="A19" s="151">
        <v>10</v>
      </c>
      <c r="B19" s="152" t="s">
        <v>110</v>
      </c>
      <c r="C19" s="153" t="s">
        <v>105</v>
      </c>
      <c r="D19" s="154" t="s">
        <v>67</v>
      </c>
      <c r="E19" s="155">
        <v>30</v>
      </c>
      <c r="F19" s="155"/>
      <c r="G19" s="156">
        <f t="shared" si="6"/>
        <v>0</v>
      </c>
      <c r="H19" s="124"/>
      <c r="O19" s="150">
        <v>2</v>
      </c>
      <c r="AA19" s="123">
        <v>12</v>
      </c>
      <c r="AB19" s="123">
        <v>1</v>
      </c>
      <c r="AC19" s="123">
        <v>32</v>
      </c>
      <c r="AZ19" s="123">
        <v>2</v>
      </c>
      <c r="BA19" s="123">
        <f t="shared" si="7"/>
        <v>0</v>
      </c>
      <c r="BB19" s="123">
        <f t="shared" si="8"/>
        <v>0</v>
      </c>
      <c r="BC19" s="123">
        <f t="shared" si="9"/>
        <v>0</v>
      </c>
      <c r="BD19" s="123">
        <f t="shared" si="10"/>
        <v>0</v>
      </c>
      <c r="BE19" s="123">
        <f t="shared" si="11"/>
        <v>0</v>
      </c>
      <c r="CZ19" s="123">
        <v>0.00662</v>
      </c>
    </row>
    <row r="20" spans="1:104" ht="12.75">
      <c r="A20" s="151">
        <v>11</v>
      </c>
      <c r="B20" s="152" t="s">
        <v>111</v>
      </c>
      <c r="C20" s="153" t="s">
        <v>103</v>
      </c>
      <c r="D20" s="154" t="s">
        <v>69</v>
      </c>
      <c r="E20" s="155">
        <v>12</v>
      </c>
      <c r="F20" s="155"/>
      <c r="G20" s="156">
        <f t="shared" si="6"/>
        <v>0</v>
      </c>
      <c r="H20" s="124"/>
      <c r="O20" s="150">
        <v>2</v>
      </c>
      <c r="AA20" s="123">
        <v>12</v>
      </c>
      <c r="AB20" s="123">
        <v>1</v>
      </c>
      <c r="AC20" s="123">
        <v>33</v>
      </c>
      <c r="AZ20" s="123">
        <v>2</v>
      </c>
      <c r="BA20" s="123">
        <f t="shared" si="7"/>
        <v>0</v>
      </c>
      <c r="BB20" s="123">
        <f t="shared" si="8"/>
        <v>0</v>
      </c>
      <c r="BC20" s="123">
        <f t="shared" si="9"/>
        <v>0</v>
      </c>
      <c r="BD20" s="123">
        <f t="shared" si="10"/>
        <v>0</v>
      </c>
      <c r="BE20" s="123">
        <f t="shared" si="11"/>
        <v>0</v>
      </c>
      <c r="CZ20" s="123">
        <v>0.00621</v>
      </c>
    </row>
    <row r="21" spans="1:104" ht="12.75">
      <c r="A21" s="151">
        <v>12</v>
      </c>
      <c r="B21" s="152" t="s">
        <v>112</v>
      </c>
      <c r="C21" s="153" t="s">
        <v>104</v>
      </c>
      <c r="D21" s="154" t="s">
        <v>69</v>
      </c>
      <c r="E21" s="155">
        <v>3</v>
      </c>
      <c r="F21" s="155"/>
      <c r="G21" s="156">
        <f t="shared" si="6"/>
        <v>0</v>
      </c>
      <c r="H21" s="124"/>
      <c r="O21" s="150">
        <v>2</v>
      </c>
      <c r="AA21" s="123">
        <v>12</v>
      </c>
      <c r="AB21" s="123">
        <v>1</v>
      </c>
      <c r="AC21" s="123">
        <v>34</v>
      </c>
      <c r="AZ21" s="123">
        <v>2</v>
      </c>
      <c r="BA21" s="123">
        <f t="shared" si="7"/>
        <v>0</v>
      </c>
      <c r="BB21" s="123">
        <f t="shared" si="8"/>
        <v>0</v>
      </c>
      <c r="BC21" s="123">
        <f t="shared" si="9"/>
        <v>0</v>
      </c>
      <c r="BD21" s="123">
        <f t="shared" si="10"/>
        <v>0</v>
      </c>
      <c r="BE21" s="123">
        <f t="shared" si="11"/>
        <v>0</v>
      </c>
      <c r="CZ21" s="123">
        <v>0.00655</v>
      </c>
    </row>
    <row r="22" spans="1:54" ht="12.75">
      <c r="A22" s="151">
        <v>13</v>
      </c>
      <c r="B22" s="152" t="s">
        <v>113</v>
      </c>
      <c r="C22" s="153" t="s">
        <v>106</v>
      </c>
      <c r="D22" s="154" t="s">
        <v>69</v>
      </c>
      <c r="E22" s="155">
        <v>60</v>
      </c>
      <c r="F22" s="155"/>
      <c r="G22" s="156">
        <f t="shared" si="6"/>
        <v>0</v>
      </c>
      <c r="H22" s="124"/>
      <c r="O22" s="150"/>
      <c r="AA22" s="123">
        <v>12</v>
      </c>
      <c r="AB22" s="123">
        <v>1</v>
      </c>
      <c r="AC22" s="123">
        <v>35</v>
      </c>
      <c r="AZ22" s="123">
        <v>2</v>
      </c>
      <c r="BB22" s="123">
        <f t="shared" si="8"/>
        <v>0</v>
      </c>
    </row>
    <row r="23" spans="1:104" ht="12.75">
      <c r="A23" s="151">
        <v>14</v>
      </c>
      <c r="B23" s="152" t="s">
        <v>115</v>
      </c>
      <c r="C23" s="153" t="s">
        <v>107</v>
      </c>
      <c r="D23" s="154" t="s">
        <v>68</v>
      </c>
      <c r="E23" s="155">
        <v>1</v>
      </c>
      <c r="F23" s="155"/>
      <c r="G23" s="156">
        <f t="shared" si="6"/>
        <v>0</v>
      </c>
      <c r="H23" s="124"/>
      <c r="O23" s="150">
        <v>2</v>
      </c>
      <c r="AA23" s="123">
        <v>12</v>
      </c>
      <c r="AB23" s="123">
        <v>1</v>
      </c>
      <c r="AC23" s="123">
        <v>41</v>
      </c>
      <c r="AZ23" s="123">
        <v>2</v>
      </c>
      <c r="BA23" s="123">
        <f t="shared" si="7"/>
        <v>0</v>
      </c>
      <c r="BB23" s="123">
        <f t="shared" si="8"/>
        <v>0</v>
      </c>
      <c r="BC23" s="123">
        <f t="shared" si="9"/>
        <v>0</v>
      </c>
      <c r="BD23" s="123">
        <f t="shared" si="10"/>
        <v>0</v>
      </c>
      <c r="BE23" s="123">
        <f t="shared" si="11"/>
        <v>0</v>
      </c>
      <c r="CZ23" s="123">
        <v>0</v>
      </c>
    </row>
    <row r="24" spans="1:104" ht="12.75">
      <c r="A24" s="151">
        <v>15</v>
      </c>
      <c r="B24" s="152" t="s">
        <v>114</v>
      </c>
      <c r="C24" s="153" t="s">
        <v>73</v>
      </c>
      <c r="D24" s="154" t="s">
        <v>54</v>
      </c>
      <c r="E24" s="155"/>
      <c r="F24" s="155">
        <v>10</v>
      </c>
      <c r="G24" s="156">
        <f t="shared" si="6"/>
        <v>0</v>
      </c>
      <c r="H24" s="124"/>
      <c r="O24" s="150">
        <v>2</v>
      </c>
      <c r="AA24" s="123">
        <v>12</v>
      </c>
      <c r="AB24" s="123">
        <v>1</v>
      </c>
      <c r="AC24" s="123">
        <v>42</v>
      </c>
      <c r="AZ24" s="123">
        <v>2</v>
      </c>
      <c r="BA24" s="123">
        <f t="shared" si="7"/>
        <v>0</v>
      </c>
      <c r="BB24" s="123">
        <f t="shared" si="8"/>
        <v>0</v>
      </c>
      <c r="BC24" s="123">
        <f t="shared" si="9"/>
        <v>0</v>
      </c>
      <c r="BD24" s="123">
        <f t="shared" si="10"/>
        <v>0</v>
      </c>
      <c r="BE24" s="123">
        <f t="shared" si="11"/>
        <v>0</v>
      </c>
      <c r="CZ24" s="123">
        <v>0</v>
      </c>
    </row>
    <row r="25" spans="1:57" ht="12.75">
      <c r="A25" s="157"/>
      <c r="B25" s="158" t="s">
        <v>66</v>
      </c>
      <c r="C25" s="159" t="str">
        <f>CONCATENATE(B17," ",C17)</f>
        <v>960 Rozvod potrubí</v>
      </c>
      <c r="D25" s="157"/>
      <c r="E25" s="160"/>
      <c r="F25" s="160"/>
      <c r="G25" s="161">
        <f>SUM(G17:G24)</f>
        <v>0</v>
      </c>
      <c r="H25" s="124"/>
      <c r="O25" s="150">
        <v>4</v>
      </c>
      <c r="AA25" s="123">
        <v>12</v>
      </c>
      <c r="AB25" s="123">
        <v>1</v>
      </c>
      <c r="AC25" s="123">
        <v>43</v>
      </c>
      <c r="BA25" s="162">
        <f>SUM(BA17:BA24)</f>
        <v>0</v>
      </c>
      <c r="BB25" s="177">
        <f>SUM(BB17:BB24)</f>
        <v>0</v>
      </c>
      <c r="BC25" s="162">
        <f>SUM(BC17:BC24)</f>
        <v>0</v>
      </c>
      <c r="BD25" s="162">
        <f>SUM(BD17:BD24)</f>
        <v>0</v>
      </c>
      <c r="BE25" s="162">
        <f>SUM(BE17:BE24)</f>
        <v>0</v>
      </c>
    </row>
    <row r="26" spans="1:29" ht="12.75">
      <c r="A26" s="143" t="s">
        <v>65</v>
      </c>
      <c r="B26" s="144" t="s">
        <v>74</v>
      </c>
      <c r="C26" s="145" t="s">
        <v>75</v>
      </c>
      <c r="D26" s="146"/>
      <c r="E26" s="147"/>
      <c r="F26" s="147"/>
      <c r="G26" s="148"/>
      <c r="H26" s="176"/>
      <c r="I26" s="149"/>
      <c r="O26" s="150">
        <v>1</v>
      </c>
      <c r="AA26" s="123">
        <v>12</v>
      </c>
      <c r="AB26" s="123">
        <v>1</v>
      </c>
      <c r="AC26" s="123">
        <v>91</v>
      </c>
    </row>
    <row r="27" spans="1:104" ht="12.75">
      <c r="A27" s="151">
        <v>16</v>
      </c>
      <c r="B27" s="152" t="s">
        <v>77</v>
      </c>
      <c r="C27" s="153" t="s">
        <v>109</v>
      </c>
      <c r="D27" s="154" t="s">
        <v>76</v>
      </c>
      <c r="E27" s="155">
        <v>32</v>
      </c>
      <c r="F27" s="155"/>
      <c r="G27" s="156">
        <f>E27*F27</f>
        <v>0</v>
      </c>
      <c r="H27" s="124"/>
      <c r="O27" s="150">
        <v>2</v>
      </c>
      <c r="AA27" s="123">
        <v>12</v>
      </c>
      <c r="AB27" s="123">
        <v>1</v>
      </c>
      <c r="AC27" s="123">
        <v>93</v>
      </c>
      <c r="AZ27" s="123">
        <v>1</v>
      </c>
      <c r="BA27" s="123">
        <f>IF(AZ27=1,G27,0)</f>
        <v>0</v>
      </c>
      <c r="BB27" s="123">
        <f>IF(AZ27=2,G27,0)</f>
        <v>0</v>
      </c>
      <c r="BC27" s="123">
        <f>IF(AZ27=3,G27,0)</f>
        <v>0</v>
      </c>
      <c r="BD27" s="123">
        <f>IF(AZ27=4,G27,0)</f>
        <v>0</v>
      </c>
      <c r="BE27" s="123">
        <f>IF(AZ27=5,G27,0)</f>
        <v>0</v>
      </c>
      <c r="CZ27" s="123">
        <v>0</v>
      </c>
    </row>
    <row r="28" spans="1:104" ht="12.75">
      <c r="A28" s="151">
        <v>17</v>
      </c>
      <c r="B28" s="152" t="s">
        <v>78</v>
      </c>
      <c r="C28" s="153" t="s">
        <v>79</v>
      </c>
      <c r="D28" s="154" t="s">
        <v>70</v>
      </c>
      <c r="E28" s="155">
        <v>1</v>
      </c>
      <c r="F28" s="155"/>
      <c r="G28" s="156">
        <f>E28*F28</f>
        <v>0</v>
      </c>
      <c r="H28" s="124"/>
      <c r="O28" s="150">
        <v>2</v>
      </c>
      <c r="AA28" s="123">
        <v>12</v>
      </c>
      <c r="AB28" s="123">
        <v>1</v>
      </c>
      <c r="AC28" s="123">
        <v>94</v>
      </c>
      <c r="AZ28" s="123">
        <v>1</v>
      </c>
      <c r="BA28" s="123">
        <f>IF(AZ28=1,G28,0)</f>
        <v>0</v>
      </c>
      <c r="BB28" s="123">
        <f>IF(AZ28=2,G28,0)</f>
        <v>0</v>
      </c>
      <c r="BC28" s="123">
        <f>IF(AZ28=3,G28,0)</f>
        <v>0</v>
      </c>
      <c r="BD28" s="123">
        <f>IF(AZ28=4,G28,0)</f>
        <v>0</v>
      </c>
      <c r="BE28" s="123">
        <f>IF(AZ28=5,G28,0)</f>
        <v>0</v>
      </c>
      <c r="CZ28" s="123">
        <v>0</v>
      </c>
    </row>
    <row r="29" spans="1:104" ht="12.75">
      <c r="A29" s="151">
        <v>18</v>
      </c>
      <c r="B29" s="152" t="s">
        <v>80</v>
      </c>
      <c r="C29" s="153" t="s">
        <v>81</v>
      </c>
      <c r="D29" s="154" t="s">
        <v>70</v>
      </c>
      <c r="E29" s="155">
        <v>1</v>
      </c>
      <c r="F29" s="155"/>
      <c r="G29" s="156">
        <f>E29*F29</f>
        <v>0</v>
      </c>
      <c r="H29" s="124"/>
      <c r="O29" s="150">
        <v>2</v>
      </c>
      <c r="AA29" s="123">
        <v>12</v>
      </c>
      <c r="AB29" s="123">
        <v>1</v>
      </c>
      <c r="AC29" s="123">
        <v>95</v>
      </c>
      <c r="AZ29" s="123">
        <v>1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</v>
      </c>
    </row>
    <row r="30" spans="1:104" ht="12.75">
      <c r="A30" s="151">
        <v>19</v>
      </c>
      <c r="B30" s="152" t="s">
        <v>82</v>
      </c>
      <c r="C30" s="153" t="s">
        <v>83</v>
      </c>
      <c r="D30" s="154" t="s">
        <v>70</v>
      </c>
      <c r="E30" s="155">
        <v>1</v>
      </c>
      <c r="F30" s="155"/>
      <c r="G30" s="156">
        <f>E30*F30</f>
        <v>0</v>
      </c>
      <c r="H30" s="124"/>
      <c r="O30" s="150">
        <v>2</v>
      </c>
      <c r="AA30" s="123">
        <v>12</v>
      </c>
      <c r="AB30" s="123">
        <v>1</v>
      </c>
      <c r="AC30" s="123">
        <v>96</v>
      </c>
      <c r="AZ30" s="123">
        <v>1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0</v>
      </c>
    </row>
    <row r="31" spans="1:57" ht="12.75">
      <c r="A31" s="157"/>
      <c r="B31" s="158" t="s">
        <v>66</v>
      </c>
      <c r="C31" s="159" t="str">
        <f>CONCATENATE(B26," ",C26)</f>
        <v>999 Ostatní</v>
      </c>
      <c r="D31" s="157"/>
      <c r="E31" s="160"/>
      <c r="F31" s="160"/>
      <c r="G31" s="161">
        <f>SUM(G26:G30)</f>
        <v>0</v>
      </c>
      <c r="H31" s="124"/>
      <c r="O31" s="150">
        <v>4</v>
      </c>
      <c r="BA31" s="162">
        <f>SUM(BA26:BA30)</f>
        <v>0</v>
      </c>
      <c r="BB31" s="162">
        <f>SUM(BB26:BB30)</f>
        <v>0</v>
      </c>
      <c r="BC31" s="162">
        <f>SUM(BC26:BC30)</f>
        <v>0</v>
      </c>
      <c r="BD31" s="162">
        <f>SUM(BD26:BD30)</f>
        <v>0</v>
      </c>
      <c r="BE31" s="162">
        <f>SUM(BE26:BE30)</f>
        <v>0</v>
      </c>
    </row>
    <row r="32" spans="1:8" ht="12.75">
      <c r="A32" s="124"/>
      <c r="B32" s="124"/>
      <c r="C32" s="124"/>
      <c r="D32" s="124"/>
      <c r="E32" s="124"/>
      <c r="F32" s="124"/>
      <c r="G32" s="124"/>
      <c r="H32" s="124"/>
    </row>
    <row r="33" ht="12.75">
      <c r="E33" s="123"/>
    </row>
    <row r="34" ht="12.75">
      <c r="E34" s="123"/>
    </row>
    <row r="35" ht="12.75">
      <c r="E35" s="123"/>
    </row>
    <row r="36" ht="12.75">
      <c r="E36" s="123"/>
    </row>
    <row r="37" spans="2:5" ht="12.75">
      <c r="B37"/>
      <c r="E37" s="123"/>
    </row>
    <row r="38" ht="12.75">
      <c r="E38" s="123"/>
    </row>
    <row r="39" ht="12.75">
      <c r="E39" s="123"/>
    </row>
    <row r="40" ht="12.75">
      <c r="E40" s="123"/>
    </row>
    <row r="41" ht="12.75">
      <c r="E41" s="123"/>
    </row>
    <row r="42" ht="12.75">
      <c r="E42" s="123"/>
    </row>
    <row r="43" ht="12.75">
      <c r="E43" s="123"/>
    </row>
    <row r="44" ht="12.75">
      <c r="E44" s="123"/>
    </row>
    <row r="45" ht="12.75">
      <c r="E45" s="123"/>
    </row>
    <row r="46" ht="12.75">
      <c r="E46" s="123"/>
    </row>
    <row r="47" ht="12.75">
      <c r="E47" s="123"/>
    </row>
    <row r="48" ht="12.75">
      <c r="E48" s="123"/>
    </row>
    <row r="49" ht="12.75">
      <c r="E49" s="123"/>
    </row>
    <row r="50" ht="12.75">
      <c r="E50" s="123"/>
    </row>
    <row r="51" ht="12.75">
      <c r="E51" s="123"/>
    </row>
    <row r="52" ht="12.75">
      <c r="E52" s="123"/>
    </row>
    <row r="53" ht="12.75">
      <c r="E53" s="123"/>
    </row>
    <row r="54" ht="12.75">
      <c r="E54" s="123"/>
    </row>
    <row r="55" spans="1:7" ht="12.75">
      <c r="A55" s="163"/>
      <c r="B55" s="163"/>
      <c r="C55" s="163"/>
      <c r="D55" s="163"/>
      <c r="E55" s="163"/>
      <c r="F55" s="163"/>
      <c r="G55" s="163"/>
    </row>
    <row r="56" spans="1:7" ht="12.75">
      <c r="A56" s="163"/>
      <c r="B56" s="163"/>
      <c r="C56" s="163"/>
      <c r="D56" s="163"/>
      <c r="E56" s="163"/>
      <c r="F56" s="163"/>
      <c r="G56" s="163"/>
    </row>
    <row r="57" spans="1:7" ht="12.75">
      <c r="A57" s="163"/>
      <c r="B57" s="163"/>
      <c r="C57" s="163"/>
      <c r="D57" s="163"/>
      <c r="E57" s="163"/>
      <c r="F57" s="163"/>
      <c r="G57" s="163"/>
    </row>
    <row r="58" spans="1:7" ht="12.75">
      <c r="A58" s="163"/>
      <c r="B58" s="163"/>
      <c r="C58" s="163"/>
      <c r="D58" s="163"/>
      <c r="E58" s="163"/>
      <c r="F58" s="163"/>
      <c r="G58" s="16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spans="1:2" ht="12.75">
      <c r="A90" s="164"/>
      <c r="B90" s="164"/>
    </row>
    <row r="91" spans="1:7" ht="12.75">
      <c r="A91" s="163"/>
      <c r="B91" s="163"/>
      <c r="C91" s="166"/>
      <c r="D91" s="166"/>
      <c r="E91" s="167"/>
      <c r="F91" s="166"/>
      <c r="G91" s="168"/>
    </row>
    <row r="92" spans="1:7" ht="12.75">
      <c r="A92" s="169"/>
      <c r="B92" s="169"/>
      <c r="C92" s="163"/>
      <c r="D92" s="163"/>
      <c r="E92" s="170"/>
      <c r="F92" s="163"/>
      <c r="G92" s="163"/>
    </row>
    <row r="93" spans="1:7" ht="12.75">
      <c r="A93" s="163"/>
      <c r="B93" s="163"/>
      <c r="C93" s="163"/>
      <c r="D93" s="163"/>
      <c r="E93" s="170"/>
      <c r="F93" s="163"/>
      <c r="G93" s="163"/>
    </row>
    <row r="94" spans="1:7" ht="12.75">
      <c r="A94" s="163"/>
      <c r="B94" s="163"/>
      <c r="C94" s="163"/>
      <c r="D94" s="163"/>
      <c r="E94" s="170"/>
      <c r="F94" s="163"/>
      <c r="G94" s="163"/>
    </row>
    <row r="95" spans="1:7" ht="12.75">
      <c r="A95" s="163"/>
      <c r="B95" s="163"/>
      <c r="C95" s="163"/>
      <c r="D95" s="163"/>
      <c r="E95" s="170"/>
      <c r="F95" s="163"/>
      <c r="G95" s="163"/>
    </row>
    <row r="96" spans="1:7" ht="12.75">
      <c r="A96" s="163"/>
      <c r="B96" s="163"/>
      <c r="C96" s="163"/>
      <c r="D96" s="163"/>
      <c r="E96" s="170"/>
      <c r="F96" s="163"/>
      <c r="G96" s="163"/>
    </row>
    <row r="97" spans="1:7" ht="12.75">
      <c r="A97" s="163"/>
      <c r="B97" s="163"/>
      <c r="C97" s="163"/>
      <c r="D97" s="163"/>
      <c r="E97" s="170"/>
      <c r="F97" s="163"/>
      <c r="G97" s="163"/>
    </row>
    <row r="98" spans="1:7" ht="12.75">
      <c r="A98" s="163"/>
      <c r="B98" s="163"/>
      <c r="C98" s="163"/>
      <c r="D98" s="163"/>
      <c r="E98" s="170"/>
      <c r="F98" s="163"/>
      <c r="G98" s="163"/>
    </row>
    <row r="99" spans="1:7" ht="12.75">
      <c r="A99" s="163"/>
      <c r="B99" s="163"/>
      <c r="C99" s="163"/>
      <c r="D99" s="163"/>
      <c r="E99" s="170"/>
      <c r="F99" s="163"/>
      <c r="G99" s="163"/>
    </row>
    <row r="100" spans="1:7" ht="12.75">
      <c r="A100" s="163"/>
      <c r="B100" s="163"/>
      <c r="C100" s="163"/>
      <c r="D100" s="163"/>
      <c r="E100" s="170"/>
      <c r="F100" s="163"/>
      <c r="G100" s="163"/>
    </row>
    <row r="101" spans="1:7" ht="12.75">
      <c r="A101" s="163"/>
      <c r="B101" s="163"/>
      <c r="C101" s="163"/>
      <c r="D101" s="163"/>
      <c r="E101" s="170"/>
      <c r="F101" s="163"/>
      <c r="G101" s="163"/>
    </row>
    <row r="102" spans="1:7" ht="12.75">
      <c r="A102" s="163"/>
      <c r="B102" s="163"/>
      <c r="C102" s="163"/>
      <c r="D102" s="163"/>
      <c r="E102" s="170"/>
      <c r="F102" s="163"/>
      <c r="G102" s="163"/>
    </row>
    <row r="103" spans="1:7" ht="12.75">
      <c r="A103" s="163"/>
      <c r="B103" s="163"/>
      <c r="C103" s="163"/>
      <c r="D103" s="163"/>
      <c r="E103" s="170"/>
      <c r="F103" s="163"/>
      <c r="G103" s="163"/>
    </row>
    <row r="104" spans="1:7" ht="12.75">
      <c r="A104" s="163"/>
      <c r="B104" s="163"/>
      <c r="C104" s="163"/>
      <c r="D104" s="163"/>
      <c r="E104" s="170"/>
      <c r="F104" s="163"/>
      <c r="G104" s="16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600" verticalDpi="6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Čončka Radomír</cp:lastModifiedBy>
  <cp:lastPrinted>2015-11-24T10:32:13Z</cp:lastPrinted>
  <dcterms:created xsi:type="dcterms:W3CDTF">2012-01-29T20:54:01Z</dcterms:created>
  <dcterms:modified xsi:type="dcterms:W3CDTF">2015-11-25T15:31:05Z</dcterms:modified>
  <cp:category/>
  <cp:version/>
  <cp:contentType/>
  <cp:contentStatus/>
</cp:coreProperties>
</file>