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'Položky'!$A$1:$G$104</definedName>
    <definedName name="_xlnm.Print_Area" localSheetId="1">'Rekapitulace'!$A$1:$I$20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'Rekapitulace'!$E$19</definedName>
    <definedName name="VRNnazev">'Rekapitulace'!$A$19</definedName>
    <definedName name="VRNproc">'Rekapitulace'!$F$19</definedName>
    <definedName name="VRNzakl">'Rekapitulace'!$G$19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<sst xmlns="http://schemas.openxmlformats.org/spreadsheetml/2006/main" count="372" uniqueCount="252">
  <si>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</si>
  <si>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</si>
  <si>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</si>
  <si>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</si>
  <si>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</si>
  <si>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</si>
  <si>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</si>
  <si>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</si>
  <si>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</si>
  <si>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</si>
  <si>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</si>
  <si>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</si>
  <si>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</si>
  <si>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</si>
  <si>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</si>
  <si>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</si>
  <si>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</si>
  <si>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</si>
  <si>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</si>
  <si>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</si>
  <si>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</si>
  <si>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</si>
  <si>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</si>
  <si>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</si>
  <si>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</si>
  <si>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</si>
  <si>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</si>
  <si>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</si>
  <si>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</si>
  <si>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</si>
  <si>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</si>
  <si>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</si>
  <si>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</si>
  <si>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</si>
  <si>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</si>
  <si>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</si>
  <si>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</si>
  <si>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</si>
  <si>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</si>
  <si>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</si>
  <si>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</si>
  <si>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</si>
  <si>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</si>
  <si>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</si>
  <si>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</si>
  <si>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</si>
  <si>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</si>
  <si>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</si>
  <si>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</si>
  <si>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</si>
  <si>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</si>
  <si>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</si>
  <si>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</si>
  <si>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</si>
  <si>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</si>
  <si>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</si>
  <si>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</si>
  <si>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</si>
  <si>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</si>
  <si>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</si>
  <si>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</si>
  <si>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</si>
  <si>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</si>
  <si>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</si>
  <si>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</si>
  <si>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Zařízení pro vytápění</t>
  </si>
  <si>
    <t>713</t>
  </si>
  <si>
    <t>Izolace tepelné</t>
  </si>
  <si>
    <t xml:space="preserve">713-12 </t>
  </si>
  <si>
    <t>m</t>
  </si>
  <si>
    <t>713-13</t>
  </si>
  <si>
    <t>713-11</t>
  </si>
  <si>
    <t>713-1</t>
  </si>
  <si>
    <t>713-5</t>
  </si>
  <si>
    <t>713-36</t>
  </si>
  <si>
    <t>998 71-3202.R00</t>
  </si>
  <si>
    <t xml:space="preserve">Přesun hmot pro izolace tepelné, výšky do 12 m </t>
  </si>
  <si>
    <t>731</t>
  </si>
  <si>
    <t>731 24-9123.R00</t>
  </si>
  <si>
    <t>soubor</t>
  </si>
  <si>
    <t>731-1</t>
  </si>
  <si>
    <t>kus</t>
  </si>
  <si>
    <t>731-5</t>
  </si>
  <si>
    <t>731-6</t>
  </si>
  <si>
    <t>731-2</t>
  </si>
  <si>
    <t>kpl</t>
  </si>
  <si>
    <t>731-7</t>
  </si>
  <si>
    <t>731-8</t>
  </si>
  <si>
    <t>731-4</t>
  </si>
  <si>
    <t>731-3</t>
  </si>
  <si>
    <t>731-9</t>
  </si>
  <si>
    <t>998 73-1202.R00</t>
  </si>
  <si>
    <t>732</t>
  </si>
  <si>
    <t>998 73-2202.R00</t>
  </si>
  <si>
    <t xml:space="preserve">Přesun hmot pro strojovny, výšky do 12 m </t>
  </si>
  <si>
    <t>733</t>
  </si>
  <si>
    <t>Rozvod potrubí</t>
  </si>
  <si>
    <t>733 16-1106.R00</t>
  </si>
  <si>
    <t xml:space="preserve">Potrubí měděné Supersan 18 x 1 mm, polotvrdé </t>
  </si>
  <si>
    <t>733 16-1107.R00</t>
  </si>
  <si>
    <t xml:space="preserve">Potrubí měděné Supersan 22 x 1 mm, polotvrdé </t>
  </si>
  <si>
    <t>733 16-1108.R00</t>
  </si>
  <si>
    <t xml:space="preserve">Potrubí měděné Supersan 28 x 1,5 mm, tvrdé </t>
  </si>
  <si>
    <t>733 16-1109.R00</t>
  </si>
  <si>
    <t xml:space="preserve">Potrubí měděné Supersan 35 x 1,5 mm, tvrdé </t>
  </si>
  <si>
    <t>733-1</t>
  </si>
  <si>
    <t xml:space="preserve">Upevňovací technika </t>
  </si>
  <si>
    <t>733 19-1112.R00</t>
  </si>
  <si>
    <t>733-2</t>
  </si>
  <si>
    <t>protipožární ucpávky, např. HILTI CP 620S bude upřesněno na stavbě dle PBŘ</t>
  </si>
  <si>
    <t>733 19-0107.R00</t>
  </si>
  <si>
    <t xml:space="preserve">Tlaková zkouška potrubí </t>
  </si>
  <si>
    <t>733-3</t>
  </si>
  <si>
    <t>998 73-3203.R00</t>
  </si>
  <si>
    <t xml:space="preserve">Přesun hmot pro rozvody potrubí, výšky do 24 m </t>
  </si>
  <si>
    <t>734</t>
  </si>
  <si>
    <t>Armatury</t>
  </si>
  <si>
    <t>734 20-9102.R00</t>
  </si>
  <si>
    <t xml:space="preserve">Montáž armatur závitových,s 1závitem, G 3/8 </t>
  </si>
  <si>
    <t>422-60610</t>
  </si>
  <si>
    <t>734 20-9113.R00</t>
  </si>
  <si>
    <t xml:space="preserve">Montáž armatur závitových,se 2závity, G 1/2 </t>
  </si>
  <si>
    <t>734 20-9124.R00</t>
  </si>
  <si>
    <t xml:space="preserve">Montáž armatur závitových,se 2závity, G 3/4 </t>
  </si>
  <si>
    <t>734 20-9116.R00</t>
  </si>
  <si>
    <t xml:space="preserve">Montáž armatur závitových,se 2závity, G 5/4 </t>
  </si>
  <si>
    <t>422-37006.A</t>
  </si>
  <si>
    <t>422-66555.A</t>
  </si>
  <si>
    <t>422-37005.A</t>
  </si>
  <si>
    <t>734 42-1150.R00</t>
  </si>
  <si>
    <t xml:space="preserve">Tlakoměr 0-6 bar, D 100 </t>
  </si>
  <si>
    <t>734 41-1112.R00</t>
  </si>
  <si>
    <t xml:space="preserve">Teploměr 0-100 C </t>
  </si>
  <si>
    <t>998 73-4203.R00</t>
  </si>
  <si>
    <t xml:space="preserve">Přesun hmot pro armatury, výšky do 24 m </t>
  </si>
  <si>
    <t>735</t>
  </si>
  <si>
    <t>735 00-0912.R00</t>
  </si>
  <si>
    <t xml:space="preserve">vyregulování ventilů s termost.ovládáním </t>
  </si>
  <si>
    <t>735 15-9111.R00</t>
  </si>
  <si>
    <t>484-55250</t>
  </si>
  <si>
    <t>484-55251</t>
  </si>
  <si>
    <t>484-55257</t>
  </si>
  <si>
    <t>484-55256</t>
  </si>
  <si>
    <t>484-55285</t>
  </si>
  <si>
    <t>484-58051</t>
  </si>
  <si>
    <t>998 73-5202.R00</t>
  </si>
  <si>
    <t xml:space="preserve">Přesun hmot pro otopná tělesa, výšky do 12 m </t>
  </si>
  <si>
    <t>999</t>
  </si>
  <si>
    <t>Ostatní</t>
  </si>
  <si>
    <t>999-1</t>
  </si>
  <si>
    <t>hod</t>
  </si>
  <si>
    <t>999-2</t>
  </si>
  <si>
    <t xml:space="preserve">Topná zkouška systémů </t>
  </si>
  <si>
    <t>999-3</t>
  </si>
  <si>
    <t xml:space="preserve">Stavební přípomoce </t>
  </si>
  <si>
    <t>999-4</t>
  </si>
  <si>
    <t xml:space="preserve">Doprava </t>
  </si>
  <si>
    <t>999-5</t>
  </si>
  <si>
    <t xml:space="preserve">VRN </t>
  </si>
  <si>
    <t>Specifikace bez nároku na úplnost</t>
  </si>
  <si>
    <t>734 16-1107.R00</t>
  </si>
  <si>
    <t xml:space="preserve">Potrubí měděné Supersan 42 x 1,5 mm, tvrdé </t>
  </si>
  <si>
    <t>734 16-1108.R00</t>
  </si>
  <si>
    <t xml:space="preserve">Potrubí měděné Supersan 54 x 2 mm, tvrdé </t>
  </si>
  <si>
    <t xml:space="preserve">Manžety prostupové pro trubky do DN 54 </t>
  </si>
  <si>
    <t xml:space="preserve">Mtž izolace min. vlna do DN 50 </t>
  </si>
  <si>
    <t xml:space="preserve">Mtž izolace potrubí PE do DN 32 </t>
  </si>
  <si>
    <t xml:space="preserve">PIPO ALS 50/40 mm </t>
  </si>
  <si>
    <t xml:space="preserve">Návleková izolace z PE 28/40 </t>
  </si>
  <si>
    <t xml:space="preserve">Návleková izolace z PE 22/40 </t>
  </si>
  <si>
    <t xml:space="preserve">Návleková izolace z PE 18/30 </t>
  </si>
  <si>
    <t xml:space="preserve">Montáž kotle ocel.teplov.,elektro do 40 kW </t>
  </si>
  <si>
    <t>Strojovny I.</t>
  </si>
  <si>
    <t>Strojovny II.</t>
  </si>
  <si>
    <t>Regulace, ekvitermní regulace (dodávka MaR)</t>
  </si>
  <si>
    <t xml:space="preserve">Kabeláž, montáž sond a regulátorů (dodávka MaR) </t>
  </si>
  <si>
    <t>Čidla, kabeláž + montáž  (dodávka MaR)</t>
  </si>
  <si>
    <t>732-1</t>
  </si>
  <si>
    <t>732-2</t>
  </si>
  <si>
    <t>Montáž armatur závitových,se 2závity, G 1</t>
  </si>
  <si>
    <t>TA - STAD, DN25</t>
  </si>
  <si>
    <t xml:space="preserve">Kulový kohout F-F 2'' pro rozvod vody </t>
  </si>
  <si>
    <t xml:space="preserve">Filtr závitový 2'' pro rozvod vody </t>
  </si>
  <si>
    <t>Zpětná klapka G 2"</t>
  </si>
  <si>
    <t>422-66558.A</t>
  </si>
  <si>
    <t>Montáž armatur závitových,se 2závity, G 6/4" a 2"</t>
  </si>
  <si>
    <t>Nespecifikované položky</t>
  </si>
  <si>
    <t xml:space="preserve">Napuštění, odvzdušnění systémů </t>
  </si>
  <si>
    <t>Ing. Marek Milata</t>
  </si>
  <si>
    <t>484-55286</t>
  </si>
  <si>
    <t>Sládkova 373/6, Ostrava</t>
  </si>
  <si>
    <t>Otopná tělesa</t>
  </si>
  <si>
    <t>Montáž otopných těles</t>
  </si>
  <si>
    <t>Otopná tělesa CNM 33-5180</t>
  </si>
  <si>
    <t>Otopná tělesa CNM 33-5160</t>
  </si>
  <si>
    <t>Otopná tělesa CNM 33-5140</t>
  </si>
  <si>
    <t>Otopná tělesa CNM 22-5140</t>
  </si>
  <si>
    <t>Otopná tělesa CNM 22-5132</t>
  </si>
  <si>
    <t>Otopná tělesa CNM 22-5072</t>
  </si>
  <si>
    <t>Otopná tělesa CNM 22-5060</t>
  </si>
  <si>
    <t>Otopná tělesa CNM 22-5052</t>
  </si>
  <si>
    <t>Otopná tělesa CNM 11-5052</t>
  </si>
  <si>
    <t>Otopná tělesa CNM 11-5040</t>
  </si>
  <si>
    <t>Otopná tělesa CNV 10-5180</t>
  </si>
  <si>
    <t>Otopná tělesa CNV 20-5180</t>
  </si>
  <si>
    <t>484-55252</t>
  </si>
  <si>
    <t>484-55253</t>
  </si>
  <si>
    <t>484-55254</t>
  </si>
  <si>
    <t>484-55255</t>
  </si>
  <si>
    <t>484-55258</t>
  </si>
  <si>
    <t>484-55259</t>
  </si>
  <si>
    <t>484-55260</t>
  </si>
  <si>
    <t>484-55261</t>
  </si>
  <si>
    <t>TH, Termostat.hl., kapalinova IVAR T 5000, M30x1,5</t>
  </si>
  <si>
    <t>VKŠ, IVAR.M RO 02/1 rohový, připojení Ø 15 x 1 Cu</t>
  </si>
  <si>
    <t>RŠ, IVAR Regulační šroubení - rohové 1/2"</t>
  </si>
  <si>
    <t>RV, IVAR term.ven.roh.dvoureg.-s přednastav.EKx1/2"</t>
  </si>
  <si>
    <t>484-55287</t>
  </si>
  <si>
    <t>484-55288</t>
  </si>
  <si>
    <t xml:space="preserve">AOV, Ventil odvzdušňovací automatický  3/8'' </t>
  </si>
  <si>
    <t xml:space="preserve">VK10, Kohout vypouštěcí napouštěcí DN 10 </t>
  </si>
  <si>
    <t xml:space="preserve">MK20, Armatura k exp. nádobě MK 20 </t>
  </si>
  <si>
    <t>ON, odvzdušňovací nádobka</t>
  </si>
  <si>
    <t xml:space="preserve">Kulový kohout F-F 1'' pro rozvod vody </t>
  </si>
  <si>
    <t xml:space="preserve">Filtr závitový 1'' pro rozvod vody </t>
  </si>
  <si>
    <t>Zpětná klapka G 1"</t>
  </si>
  <si>
    <t>TA - STAD, DN40</t>
  </si>
  <si>
    <t>TRV vč. pohonu, IVAR.MIX.3, 6/4" + pohon 10Nm</t>
  </si>
  <si>
    <t>kpl.</t>
  </si>
  <si>
    <t>VK, Vypouštěcí kulový kohout s páčkou - 1/2" - mosaz</t>
  </si>
  <si>
    <t>422-60611</t>
  </si>
  <si>
    <t>422-60612</t>
  </si>
  <si>
    <t>734-38 125 00</t>
  </si>
  <si>
    <t>734-38 125 01</t>
  </si>
  <si>
    <t>734-38 125 02</t>
  </si>
  <si>
    <t>734-38 125 03</t>
  </si>
  <si>
    <t>734-36 120 00</t>
  </si>
  <si>
    <t>734-35 115 00</t>
  </si>
  <si>
    <t>Zhotovení vývodů zařízení ve strojovně</t>
  </si>
  <si>
    <t>WILO Stratos 30/1-10 CAN PN16</t>
  </si>
  <si>
    <t>WILO YONOS PICO 25/1-6 ROW</t>
  </si>
  <si>
    <t xml:space="preserve">Kotel Vaillant VU466/4-5 ECO TEC PLUS </t>
  </si>
  <si>
    <t>DZD OKC 400 NTR</t>
  </si>
  <si>
    <t>IVAR 550 A</t>
  </si>
  <si>
    <t>IVAR ERCE 80</t>
  </si>
  <si>
    <t>IVAR.ADV.850, Automatický dopouštěcí ventil s man.</t>
  </si>
  <si>
    <t>IVAR.DEIN.KAB.007</t>
  </si>
  <si>
    <t>IVAR.RV.3/4"x1" KD, 250 kPa (bezp. pojistná skupina)</t>
  </si>
  <si>
    <t>Návleková izolace z PE 35/40</t>
  </si>
  <si>
    <t xml:space="preserve">PIPO ALS 40/40 mm </t>
  </si>
  <si>
    <t>KRYCÍ LIST VÝKAZU VÝMĚR</t>
  </si>
  <si>
    <t>Položkový výkaz výměr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</si>
</sst>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46" applyNumberFormat="1" applyFill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0" fillId="0" borderId="0" xfId="46" applyFont="1" applyFill="1">
      <alignment/>
      <protection/>
    </xf>
    <xf numFmtId="0" fontId="0" fillId="0" borderId="0" xfId="46" applyFont="1">
      <alignment/>
      <protection/>
    </xf>
    <xf numFmtId="0" fontId="49" fillId="0" borderId="0" xfId="46" applyFont="1">
      <alignment/>
      <protection/>
    </xf>
    <xf numFmtId="171" fontId="0" fillId="0" borderId="0" xfId="46" applyNumberForma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250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/>
      <c r="B4" s="8"/>
      <c r="C4" s="9" t="s">
        <v>65</v>
      </c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75" customHeight="1">
      <c r="A6" s="7"/>
      <c r="B6" s="8"/>
      <c r="C6" s="9" t="s">
        <v>190</v>
      </c>
      <c r="D6" s="10"/>
      <c r="E6" s="10"/>
      <c r="F6" s="18"/>
      <c r="G6" s="12"/>
    </row>
    <row r="7" spans="1:9" ht="12.75">
      <c r="A7" s="13" t="s">
        <v>7</v>
      </c>
      <c r="B7" s="15"/>
      <c r="C7" s="179"/>
      <c r="D7" s="180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79"/>
      <c r="D8" s="180"/>
      <c r="E8" s="16" t="s">
        <v>10</v>
      </c>
      <c r="F8" s="15"/>
      <c r="G8" s="23">
        <f>IF(PocetMJ=0,,ROUND((F30+F32)/PocetMJ,1))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75" t="s">
        <v>188</v>
      </c>
      <c r="D11" s="11"/>
      <c r="E11" s="181"/>
      <c r="F11" s="182"/>
      <c r="G11" s="183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7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14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14</v>
      </c>
      <c r="D31" s="15" t="s">
        <v>39</v>
      </c>
      <c r="E31" s="16"/>
      <c r="F31" s="60">
        <f>ROUND(PRODUCT(F30,C31/100),1)</f>
        <v>0</v>
      </c>
      <c r="G31" s="27"/>
    </row>
    <row r="32" spans="1:7" ht="12.75">
      <c r="A32" s="13" t="s">
        <v>38</v>
      </c>
      <c r="B32" s="15"/>
      <c r="C32" s="58">
        <v>20</v>
      </c>
      <c r="D32" s="15" t="s">
        <v>39</v>
      </c>
      <c r="E32" s="16"/>
      <c r="F32" s="59">
        <f>C22</f>
        <v>0</v>
      </c>
      <c r="G32" s="17"/>
    </row>
    <row r="33" spans="1:7" ht="12.75">
      <c r="A33" s="13" t="s">
        <v>40</v>
      </c>
      <c r="B33" s="15"/>
      <c r="C33" s="58">
        <v>20</v>
      </c>
      <c r="D33" s="15" t="s">
        <v>39</v>
      </c>
      <c r="E33" s="16"/>
      <c r="F33" s="60">
        <f>ROUND(PRODUCT(F32,C33/100),1)</f>
        <v>0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84" t="s">
        <v>159</v>
      </c>
      <c r="C37" s="184"/>
      <c r="D37" s="184"/>
      <c r="E37" s="184"/>
      <c r="F37" s="184"/>
      <c r="G37" s="184"/>
      <c r="H37" t="s">
        <v>3</v>
      </c>
    </row>
    <row r="38" spans="1:8" ht="12.75" customHeight="1">
      <c r="A38" s="68"/>
      <c r="B38" s="184"/>
      <c r="C38" s="184"/>
      <c r="D38" s="184"/>
      <c r="E38" s="184"/>
      <c r="F38" s="184"/>
      <c r="G38" s="184"/>
      <c r="H38" t="s">
        <v>3</v>
      </c>
    </row>
    <row r="39" spans="1:8" ht="12.75">
      <c r="A39" s="68"/>
      <c r="B39" s="184"/>
      <c r="C39" s="184"/>
      <c r="D39" s="184"/>
      <c r="E39" s="184"/>
      <c r="F39" s="184"/>
      <c r="G39" s="184"/>
      <c r="H39" t="s">
        <v>3</v>
      </c>
    </row>
    <row r="40" spans="1:8" ht="12.75">
      <c r="A40" s="68"/>
      <c r="B40" s="184"/>
      <c r="C40" s="184"/>
      <c r="D40" s="184"/>
      <c r="E40" s="184"/>
      <c r="F40" s="184"/>
      <c r="G40" s="184"/>
      <c r="H40" t="s">
        <v>3</v>
      </c>
    </row>
    <row r="41" spans="1:8" ht="12.75">
      <c r="A41" s="68"/>
      <c r="B41" s="184"/>
      <c r="C41" s="184"/>
      <c r="D41" s="184"/>
      <c r="E41" s="184"/>
      <c r="F41" s="184"/>
      <c r="G41" s="184"/>
      <c r="H41" t="s">
        <v>3</v>
      </c>
    </row>
    <row r="42" spans="1:8" ht="12.75">
      <c r="A42" s="68"/>
      <c r="B42" s="184"/>
      <c r="C42" s="184"/>
      <c r="D42" s="184"/>
      <c r="E42" s="184"/>
      <c r="F42" s="184"/>
      <c r="G42" s="184"/>
      <c r="H42" t="s">
        <v>3</v>
      </c>
    </row>
    <row r="43" spans="1:8" ht="12.75">
      <c r="A43" s="68"/>
      <c r="B43" s="184"/>
      <c r="C43" s="184"/>
      <c r="D43" s="184"/>
      <c r="E43" s="184"/>
      <c r="F43" s="184"/>
      <c r="G43" s="184"/>
      <c r="H43" t="s">
        <v>3</v>
      </c>
    </row>
    <row r="44" spans="1:8" ht="12.75">
      <c r="A44" s="68"/>
      <c r="B44" s="184"/>
      <c r="C44" s="184"/>
      <c r="D44" s="184"/>
      <c r="E44" s="184"/>
      <c r="F44" s="184"/>
      <c r="G44" s="184"/>
      <c r="H44" t="s">
        <v>3</v>
      </c>
    </row>
    <row r="45" spans="1:8" ht="3" customHeight="1">
      <c r="A45" s="68"/>
      <c r="B45" s="184"/>
      <c r="C45" s="184"/>
      <c r="D45" s="184"/>
      <c r="E45" s="184"/>
      <c r="F45" s="184"/>
      <c r="G45" s="184"/>
      <c r="H45" t="s">
        <v>3</v>
      </c>
    </row>
    <row r="46" spans="2:7" ht="12.75">
      <c r="B46" s="178"/>
      <c r="C46" s="178"/>
      <c r="D46" s="178"/>
      <c r="E46" s="178"/>
      <c r="F46" s="178"/>
      <c r="G46" s="178"/>
    </row>
    <row r="47" spans="2:7" ht="12.75">
      <c r="B47" s="178"/>
      <c r="C47" s="178"/>
      <c r="D47" s="178"/>
      <c r="E47" s="178"/>
      <c r="F47" s="178"/>
      <c r="G47" s="178"/>
    </row>
    <row r="48" spans="2:7" ht="12.75">
      <c r="B48" s="178"/>
      <c r="C48" s="178"/>
      <c r="D48" s="178"/>
      <c r="E48" s="178"/>
      <c r="F48" s="178"/>
      <c r="G48" s="178"/>
    </row>
    <row r="49" spans="2:7" ht="12.75">
      <c r="B49" s="178"/>
      <c r="C49" s="178"/>
      <c r="D49" s="178"/>
      <c r="E49" s="178"/>
      <c r="F49" s="178"/>
      <c r="G49" s="178"/>
    </row>
    <row r="50" spans="2:7" ht="12.75">
      <c r="B50" s="178"/>
      <c r="C50" s="178"/>
      <c r="D50" s="178"/>
      <c r="E50" s="178"/>
      <c r="F50" s="178"/>
      <c r="G50" s="178"/>
    </row>
    <row r="51" spans="2:7" ht="12.75">
      <c r="B51" s="178"/>
      <c r="C51" s="178"/>
      <c r="D51" s="178"/>
      <c r="E51" s="178"/>
      <c r="F51" s="178"/>
      <c r="G51" s="178"/>
    </row>
    <row r="52" spans="2:7" ht="12.75">
      <c r="B52" s="178"/>
      <c r="C52" s="178"/>
      <c r="D52" s="178"/>
      <c r="E52" s="178"/>
      <c r="F52" s="178"/>
      <c r="G52" s="178"/>
    </row>
    <row r="53" spans="2:7" ht="12.75">
      <c r="B53" s="178"/>
      <c r="C53" s="178"/>
      <c r="D53" s="178"/>
      <c r="E53" s="178"/>
      <c r="F53" s="178"/>
      <c r="G53" s="178"/>
    </row>
    <row r="54" spans="2:7" ht="12.75">
      <c r="B54" s="178"/>
      <c r="C54" s="178"/>
      <c r="D54" s="178"/>
      <c r="E54" s="178"/>
      <c r="F54" s="178"/>
      <c r="G54" s="178"/>
    </row>
    <row r="55" spans="2:7" ht="12.75">
      <c r="B55" s="178"/>
      <c r="C55" s="178"/>
      <c r="D55" s="178"/>
      <c r="E55" s="178"/>
      <c r="F55" s="178"/>
      <c r="G55" s="178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1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5" t="s">
        <v>4</v>
      </c>
      <c r="B1" s="186"/>
      <c r="C1" s="69" t="str">
        <f>CONCATENATE(cislostavby," ",nazevstavby)</f>
        <v> Sládkova 373/6, Ostrava</v>
      </c>
      <c r="D1" s="70"/>
      <c r="E1" s="71"/>
      <c r="F1" s="70"/>
      <c r="G1" s="72"/>
      <c r="H1" s="73"/>
      <c r="I1" s="74"/>
    </row>
    <row r="2" spans="1:9" ht="13.5" thickBot="1">
      <c r="A2" s="187" t="s">
        <v>0</v>
      </c>
      <c r="B2" s="188"/>
      <c r="C2" s="75" t="str">
        <f>CONCATENATE(cisloobjektu," ",nazevobjektu)</f>
        <v> Zařízení pro vytápění</v>
      </c>
      <c r="D2" s="76"/>
      <c r="E2" s="77"/>
      <c r="F2" s="76"/>
      <c r="G2" s="189"/>
      <c r="H2" s="189"/>
      <c r="I2" s="190"/>
    </row>
    <row r="3" ht="13.5" thickTop="1">
      <c r="F3" s="11"/>
    </row>
    <row r="4" spans="1:9" ht="19.5" customHeight="1">
      <c r="A4" s="78" t="s">
        <v>43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</row>
    <row r="7" spans="1:9" s="11" customFormat="1" ht="12.75">
      <c r="A7" s="171" t="str">
        <f>Položky!B7</f>
        <v>713</v>
      </c>
      <c r="B7" s="86" t="str">
        <f>Položky!C7</f>
        <v>Izolace tepelné</v>
      </c>
      <c r="C7" s="87"/>
      <c r="D7" s="88"/>
      <c r="E7" s="172">
        <f>Položky!BA17</f>
        <v>0</v>
      </c>
      <c r="F7" s="173">
        <f>Položky!BB17</f>
        <v>0</v>
      </c>
      <c r="G7" s="173">
        <f>Položky!BC17</f>
        <v>0</v>
      </c>
      <c r="H7" s="173">
        <f>Položky!BD17</f>
        <v>0</v>
      </c>
      <c r="I7" s="174">
        <f>Položky!BE17</f>
        <v>0</v>
      </c>
    </row>
    <row r="8" spans="1:9" s="11" customFormat="1" ht="12.75">
      <c r="A8" s="171" t="str">
        <f>Položky!B18</f>
        <v>731</v>
      </c>
      <c r="B8" s="86" t="str">
        <f>Položky!C18</f>
        <v>Strojovny I.</v>
      </c>
      <c r="C8" s="87"/>
      <c r="D8" s="88"/>
      <c r="E8" s="172">
        <f>Položky!BA31</f>
        <v>0</v>
      </c>
      <c r="F8" s="173">
        <f>Položky!BB31</f>
        <v>0</v>
      </c>
      <c r="G8" s="173">
        <f>Položky!BC31</f>
        <v>0</v>
      </c>
      <c r="H8" s="173">
        <f>Položky!BD31</f>
        <v>0</v>
      </c>
      <c r="I8" s="174">
        <f>Položky!BE31</f>
        <v>0</v>
      </c>
    </row>
    <row r="9" spans="1:9" s="11" customFormat="1" ht="12.75">
      <c r="A9" s="171" t="str">
        <f>Položky!B32</f>
        <v>732</v>
      </c>
      <c r="B9" s="86" t="str">
        <f>Položky!C32</f>
        <v>Strojovny II.</v>
      </c>
      <c r="C9" s="87"/>
      <c r="D9" s="88"/>
      <c r="E9" s="172">
        <f>Položky!BA36</f>
        <v>0</v>
      </c>
      <c r="F9" s="173">
        <f>Položky!BB36</f>
        <v>0</v>
      </c>
      <c r="G9" s="173">
        <f>Položky!BC36</f>
        <v>0</v>
      </c>
      <c r="H9" s="173">
        <f>Položky!BD36</f>
        <v>0</v>
      </c>
      <c r="I9" s="174">
        <f>Položky!BE36</f>
        <v>0</v>
      </c>
    </row>
    <row r="10" spans="1:9" s="11" customFormat="1" ht="12.75">
      <c r="A10" s="171" t="str">
        <f>Položky!B37</f>
        <v>733</v>
      </c>
      <c r="B10" s="86" t="str">
        <f>Položky!C37</f>
        <v>Rozvod potrubí</v>
      </c>
      <c r="C10" s="87"/>
      <c r="D10" s="88"/>
      <c r="E10" s="172">
        <f>Položky!BA50</f>
        <v>0</v>
      </c>
      <c r="F10" s="173">
        <f>Položky!BB50</f>
        <v>0</v>
      </c>
      <c r="G10" s="173">
        <f>Položky!BC50</f>
        <v>0</v>
      </c>
      <c r="H10" s="173">
        <f>Položky!BD50</f>
        <v>0</v>
      </c>
      <c r="I10" s="174">
        <f>Položky!BE50</f>
        <v>0</v>
      </c>
    </row>
    <row r="11" spans="1:9" s="11" customFormat="1" ht="12.75">
      <c r="A11" s="171" t="str">
        <f>Položky!B51</f>
        <v>734</v>
      </c>
      <c r="B11" s="86" t="str">
        <f>Položky!C51</f>
        <v>Armatury</v>
      </c>
      <c r="C11" s="87"/>
      <c r="D11" s="88"/>
      <c r="E11" s="172">
        <f>Položky!BA75</f>
        <v>0</v>
      </c>
      <c r="F11" s="173">
        <f>Položky!BB75</f>
        <v>0</v>
      </c>
      <c r="G11" s="173">
        <f>Položky!BC75</f>
        <v>0</v>
      </c>
      <c r="H11" s="173">
        <f>Položky!BD75</f>
        <v>0</v>
      </c>
      <c r="I11" s="174">
        <f>Položky!BE75</f>
        <v>0</v>
      </c>
    </row>
    <row r="12" spans="1:9" s="11" customFormat="1" ht="12.75">
      <c r="A12" s="171" t="str">
        <f>Položky!B76</f>
        <v>735</v>
      </c>
      <c r="B12" s="86" t="str">
        <f>Položky!C76</f>
        <v>Otopná tělesa</v>
      </c>
      <c r="C12" s="87"/>
      <c r="D12" s="88"/>
      <c r="E12" s="172">
        <f>Položky!BA97</f>
        <v>0</v>
      </c>
      <c r="F12" s="173">
        <f>Položky!BB97</f>
        <v>0</v>
      </c>
      <c r="G12" s="173">
        <f>Položky!BC97</f>
        <v>0</v>
      </c>
      <c r="H12" s="173">
        <f>Položky!BD97</f>
        <v>0</v>
      </c>
      <c r="I12" s="174">
        <f>Položky!BE97</f>
        <v>0</v>
      </c>
    </row>
    <row r="13" spans="1:9" s="11" customFormat="1" ht="13.5" thickBot="1">
      <c r="A13" s="171" t="str">
        <f>Položky!B98</f>
        <v>999</v>
      </c>
      <c r="B13" s="86" t="str">
        <f>Položky!C98</f>
        <v>Ostatní</v>
      </c>
      <c r="C13" s="87"/>
      <c r="D13" s="88"/>
      <c r="E13" s="172">
        <f>Položky!BA104</f>
        <v>0</v>
      </c>
      <c r="F13" s="173">
        <f>Položky!BB104</f>
        <v>0</v>
      </c>
      <c r="G13" s="173">
        <f>Položky!BC104</f>
        <v>0</v>
      </c>
      <c r="H13" s="173">
        <f>Položky!BD104</f>
        <v>0</v>
      </c>
      <c r="I13" s="174">
        <f>Položky!BE104</f>
        <v>0</v>
      </c>
    </row>
    <row r="14" spans="1:9" s="94" customFormat="1" ht="13.5" thickBot="1">
      <c r="A14" s="89"/>
      <c r="B14" s="81" t="s">
        <v>49</v>
      </c>
      <c r="C14" s="81"/>
      <c r="D14" s="90"/>
      <c r="E14" s="91">
        <f>SUM(E7:E13)</f>
        <v>0</v>
      </c>
      <c r="F14" s="92">
        <f>SUM(F7:F13)</f>
        <v>0</v>
      </c>
      <c r="G14" s="92">
        <f>SUM(G7:G13)</f>
        <v>0</v>
      </c>
      <c r="H14" s="92">
        <f>SUM(H7:H13)</f>
        <v>0</v>
      </c>
      <c r="I14" s="93">
        <f>SUM(I7:I13)</f>
        <v>0</v>
      </c>
    </row>
    <row r="15" spans="1:9" ht="12.75">
      <c r="A15" s="87"/>
      <c r="B15" s="87"/>
      <c r="C15" s="87"/>
      <c r="D15" s="87"/>
      <c r="E15" s="87"/>
      <c r="F15" s="87"/>
      <c r="G15" s="87"/>
      <c r="H15" s="87"/>
      <c r="I15" s="87"/>
    </row>
    <row r="16" spans="1:57" ht="19.5" customHeight="1">
      <c r="A16" s="95" t="s">
        <v>50</v>
      </c>
      <c r="B16" s="95"/>
      <c r="C16" s="95"/>
      <c r="D16" s="95"/>
      <c r="E16" s="95"/>
      <c r="F16" s="95"/>
      <c r="G16" s="96"/>
      <c r="H16" s="95"/>
      <c r="I16" s="95"/>
      <c r="BA16" s="30"/>
      <c r="BB16" s="30"/>
      <c r="BC16" s="30"/>
      <c r="BD16" s="30"/>
      <c r="BE16" s="30"/>
    </row>
    <row r="17" spans="1:9" ht="13.5" thickBot="1">
      <c r="A17" s="97"/>
      <c r="B17" s="97"/>
      <c r="C17" s="97"/>
      <c r="D17" s="97"/>
      <c r="E17" s="97"/>
      <c r="F17" s="97"/>
      <c r="G17" s="97"/>
      <c r="H17" s="97"/>
      <c r="I17" s="97"/>
    </row>
    <row r="18" spans="1:9" ht="12.75">
      <c r="A18" s="98" t="s">
        <v>51</v>
      </c>
      <c r="B18" s="99"/>
      <c r="C18" s="99"/>
      <c r="D18" s="100"/>
      <c r="E18" s="101" t="s">
        <v>52</v>
      </c>
      <c r="F18" s="102" t="s">
        <v>53</v>
      </c>
      <c r="G18" s="103" t="s">
        <v>54</v>
      </c>
      <c r="H18" s="104"/>
      <c r="I18" s="105" t="s">
        <v>52</v>
      </c>
    </row>
    <row r="19" spans="1:53" ht="12.75">
      <c r="A19" s="106"/>
      <c r="B19" s="107"/>
      <c r="C19" s="107"/>
      <c r="D19" s="108"/>
      <c r="E19" s="109"/>
      <c r="F19" s="110"/>
      <c r="G19" s="111">
        <f>CHOOSE(BA19+1,HSV+PSV,HSV+PSV+Mont,HSV+PSV+Dodavka+Mont,HSV,PSV,Mont,Dodavka,Mont+Dodavka,0)</f>
        <v>0</v>
      </c>
      <c r="H19" s="112"/>
      <c r="I19" s="113">
        <f>E19+F19*G19/100</f>
        <v>0</v>
      </c>
      <c r="BA19">
        <v>8</v>
      </c>
    </row>
    <row r="20" spans="1:9" ht="13.5" thickBot="1">
      <c r="A20" s="114"/>
      <c r="B20" s="115" t="s">
        <v>55</v>
      </c>
      <c r="C20" s="116"/>
      <c r="D20" s="117"/>
      <c r="E20" s="118"/>
      <c r="F20" s="119"/>
      <c r="G20" s="119"/>
      <c r="H20" s="191">
        <f>SUM(H19:H19)</f>
        <v>0</v>
      </c>
      <c r="I20" s="192"/>
    </row>
    <row r="21" spans="1:9" ht="12.75">
      <c r="A21" s="97"/>
      <c r="B21" s="97"/>
      <c r="C21" s="97"/>
      <c r="D21" s="97"/>
      <c r="E21" s="97"/>
      <c r="F21" s="97"/>
      <c r="G21" s="97"/>
      <c r="H21" s="97"/>
      <c r="I21" s="97"/>
    </row>
    <row r="22" spans="2:9" ht="12.75">
      <c r="B22" s="94"/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</sheetData>
  <sheetProtection/>
  <mergeCells count="4">
    <mergeCell ref="A1:B1"/>
    <mergeCell ref="A2:B2"/>
    <mergeCell ref="G2:I2"/>
    <mergeCell ref="H20:I2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77"/>
  <sheetViews>
    <sheetView showGridLines="0" showZeros="0" zoomScalePageLayoutView="0" workbookViewId="0" topLeftCell="A76">
      <selection activeCell="C112" sqref="C112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3" t="s">
        <v>251</v>
      </c>
      <c r="B1" s="193"/>
      <c r="C1" s="193"/>
      <c r="D1" s="193"/>
      <c r="E1" s="193"/>
      <c r="F1" s="193"/>
      <c r="G1" s="193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4" t="s">
        <v>4</v>
      </c>
      <c r="B3" s="195"/>
      <c r="C3" s="128" t="str">
        <f>CONCATENATE(cislostavby," ",nazevstavby)</f>
        <v> Sládkova 373/6, Ostrava</v>
      </c>
      <c r="D3" s="129"/>
      <c r="E3" s="130"/>
      <c r="F3" s="131">
        <f>Rekapitulace!H1</f>
        <v>0</v>
      </c>
      <c r="G3" s="132"/>
    </row>
    <row r="4" spans="1:7" ht="13.5" thickBot="1">
      <c r="A4" s="196" t="s">
        <v>0</v>
      </c>
      <c r="B4" s="197"/>
      <c r="C4" s="133" t="str">
        <f>CONCATENATE(cisloobjektu," ",nazevobjektu)</f>
        <v> Zařízení pro vytápění</v>
      </c>
      <c r="D4" s="134"/>
      <c r="E4" s="198"/>
      <c r="F4" s="198"/>
      <c r="G4" s="199"/>
    </row>
    <row r="5" spans="1:8" ht="13.5" thickTop="1">
      <c r="A5" s="135"/>
      <c r="B5" s="136"/>
      <c r="C5" s="136"/>
      <c r="D5" s="124"/>
      <c r="E5" s="137"/>
      <c r="F5" s="124"/>
      <c r="G5" s="138"/>
      <c r="H5" s="124"/>
    </row>
    <row r="6" spans="1:8" ht="12.75">
      <c r="A6" s="139" t="s">
        <v>56</v>
      </c>
      <c r="B6" s="140" t="s">
        <v>57</v>
      </c>
      <c r="C6" s="140" t="s">
        <v>58</v>
      </c>
      <c r="D6" s="140" t="s">
        <v>59</v>
      </c>
      <c r="E6" s="141" t="s">
        <v>60</v>
      </c>
      <c r="F6" s="140" t="s">
        <v>61</v>
      </c>
      <c r="G6" s="142" t="s">
        <v>62</v>
      </c>
      <c r="H6" s="124"/>
    </row>
    <row r="7" spans="1:15" ht="12.75">
      <c r="A7" s="143" t="s">
        <v>63</v>
      </c>
      <c r="B7" s="144" t="s">
        <v>66</v>
      </c>
      <c r="C7" s="145" t="s">
        <v>67</v>
      </c>
      <c r="D7" s="146"/>
      <c r="E7" s="147"/>
      <c r="F7" s="147"/>
      <c r="G7" s="148"/>
      <c r="H7" s="176"/>
      <c r="I7" s="149"/>
      <c r="O7" s="150">
        <v>1</v>
      </c>
    </row>
    <row r="8" spans="1:104" ht="12.75">
      <c r="A8" s="151">
        <v>1</v>
      </c>
      <c r="B8" s="152" t="s">
        <v>68</v>
      </c>
      <c r="C8" s="153" t="s">
        <v>165</v>
      </c>
      <c r="D8" s="154" t="s">
        <v>69</v>
      </c>
      <c r="E8" s="155">
        <v>60</v>
      </c>
      <c r="F8" s="155"/>
      <c r="G8" s="156">
        <f aca="true" t="shared" si="0" ref="G8:G16">E8*F8</f>
        <v>0</v>
      </c>
      <c r="H8" s="124"/>
      <c r="O8" s="150">
        <v>2</v>
      </c>
      <c r="AA8" s="123">
        <v>12</v>
      </c>
      <c r="AB8" s="123">
        <v>1</v>
      </c>
      <c r="AC8" s="123">
        <v>1</v>
      </c>
      <c r="AZ8" s="123">
        <v>2</v>
      </c>
      <c r="BA8" s="123">
        <f aca="true" t="shared" si="1" ref="BA8:BA16">IF(AZ8=1,G8,0)</f>
        <v>0</v>
      </c>
      <c r="BB8" s="123">
        <f aca="true" t="shared" si="2" ref="BB8:BB16">IF(AZ8=2,G8,0)</f>
        <v>0</v>
      </c>
      <c r="BC8" s="123">
        <f aca="true" t="shared" si="3" ref="BC8:BC16">IF(AZ8=3,G8,0)</f>
        <v>0</v>
      </c>
      <c r="BD8" s="123">
        <f aca="true" t="shared" si="4" ref="BD8:BD16">IF(AZ8=4,G8,0)</f>
        <v>0</v>
      </c>
      <c r="BE8" s="123">
        <f aca="true" t="shared" si="5" ref="BE8:BE16">IF(AZ8=5,G8,0)</f>
        <v>0</v>
      </c>
      <c r="CZ8" s="123">
        <v>0</v>
      </c>
    </row>
    <row r="9" spans="1:104" ht="12.75">
      <c r="A9" s="151">
        <v>2</v>
      </c>
      <c r="B9" s="152" t="s">
        <v>70</v>
      </c>
      <c r="C9" s="153" t="s">
        <v>167</v>
      </c>
      <c r="D9" s="154" t="s">
        <v>69</v>
      </c>
      <c r="E9" s="155">
        <v>36</v>
      </c>
      <c r="F9" s="155"/>
      <c r="G9" s="156">
        <f t="shared" si="0"/>
        <v>0</v>
      </c>
      <c r="H9" s="124"/>
      <c r="O9" s="150">
        <v>2</v>
      </c>
      <c r="AA9" s="123">
        <v>12</v>
      </c>
      <c r="AB9" s="123">
        <v>1</v>
      </c>
      <c r="AC9" s="123">
        <v>2</v>
      </c>
      <c r="AZ9" s="123">
        <v>2</v>
      </c>
      <c r="BA9" s="123">
        <f t="shared" si="1"/>
        <v>0</v>
      </c>
      <c r="BB9" s="123">
        <f t="shared" si="2"/>
        <v>0</v>
      </c>
      <c r="BC9" s="123">
        <f t="shared" si="3"/>
        <v>0</v>
      </c>
      <c r="BD9" s="123">
        <f t="shared" si="4"/>
        <v>0</v>
      </c>
      <c r="BE9" s="123">
        <f t="shared" si="5"/>
        <v>0</v>
      </c>
      <c r="CZ9" s="123">
        <v>0</v>
      </c>
    </row>
    <row r="10" spans="1:54" ht="12.75">
      <c r="A10" s="151">
        <v>3</v>
      </c>
      <c r="B10" s="152"/>
      <c r="C10" s="153" t="s">
        <v>249</v>
      </c>
      <c r="D10" s="154" t="s">
        <v>69</v>
      </c>
      <c r="E10" s="155">
        <v>24</v>
      </c>
      <c r="F10" s="155"/>
      <c r="G10" s="156">
        <f>E10*F10</f>
        <v>0</v>
      </c>
      <c r="H10" s="124"/>
      <c r="O10" s="150"/>
      <c r="AA10" s="123">
        <v>12</v>
      </c>
      <c r="AB10" s="123">
        <v>1</v>
      </c>
      <c r="AC10" s="123">
        <v>3</v>
      </c>
      <c r="AZ10" s="123">
        <v>2</v>
      </c>
      <c r="BB10" s="123">
        <f t="shared" si="2"/>
        <v>0</v>
      </c>
    </row>
    <row r="11" spans="1:104" ht="12.75">
      <c r="A11" s="151">
        <v>4</v>
      </c>
      <c r="B11" s="152" t="s">
        <v>71</v>
      </c>
      <c r="C11" s="153" t="s">
        <v>166</v>
      </c>
      <c r="D11" s="154" t="s">
        <v>69</v>
      </c>
      <c r="E11" s="155">
        <v>558</v>
      </c>
      <c r="F11" s="155"/>
      <c r="G11" s="156">
        <f>E11*F11</f>
        <v>0</v>
      </c>
      <c r="H11" s="124"/>
      <c r="O11" s="150">
        <v>2</v>
      </c>
      <c r="AA11" s="123">
        <v>12</v>
      </c>
      <c r="AB11" s="123">
        <v>1</v>
      </c>
      <c r="AC11" s="123">
        <v>4</v>
      </c>
      <c r="AZ11" s="123">
        <v>2</v>
      </c>
      <c r="BA11" s="123">
        <f t="shared" si="1"/>
        <v>0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0</v>
      </c>
    </row>
    <row r="12" spans="1:54" ht="12.75">
      <c r="A12" s="151">
        <v>5</v>
      </c>
      <c r="B12" s="152"/>
      <c r="C12" s="153" t="s">
        <v>248</v>
      </c>
      <c r="D12" s="154" t="s">
        <v>69</v>
      </c>
      <c r="E12" s="155">
        <v>48</v>
      </c>
      <c r="F12" s="155"/>
      <c r="G12" s="156">
        <f>E12*F12</f>
        <v>0</v>
      </c>
      <c r="H12" s="124"/>
      <c r="O12" s="150"/>
      <c r="AA12" s="123">
        <v>12</v>
      </c>
      <c r="AB12" s="123">
        <v>1</v>
      </c>
      <c r="AC12" s="123">
        <v>5</v>
      </c>
      <c r="AZ12" s="123">
        <v>2</v>
      </c>
      <c r="BB12" s="123">
        <f t="shared" si="2"/>
        <v>0</v>
      </c>
    </row>
    <row r="13" spans="1:104" ht="12.75">
      <c r="A13" s="151">
        <v>6</v>
      </c>
      <c r="B13" s="152" t="s">
        <v>72</v>
      </c>
      <c r="C13" s="153" t="s">
        <v>168</v>
      </c>
      <c r="D13" s="154" t="s">
        <v>69</v>
      </c>
      <c r="E13" s="155">
        <v>54</v>
      </c>
      <c r="F13" s="155"/>
      <c r="G13" s="156">
        <f t="shared" si="0"/>
        <v>0</v>
      </c>
      <c r="H13" s="124"/>
      <c r="O13" s="150">
        <v>2</v>
      </c>
      <c r="AA13" s="123">
        <v>12</v>
      </c>
      <c r="AB13" s="123">
        <v>1</v>
      </c>
      <c r="AC13" s="123">
        <v>6</v>
      </c>
      <c r="AZ13" s="123">
        <v>2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</v>
      </c>
    </row>
    <row r="14" spans="1:104" ht="12.75">
      <c r="A14" s="151">
        <v>7</v>
      </c>
      <c r="B14" s="152" t="s">
        <v>73</v>
      </c>
      <c r="C14" s="153" t="s">
        <v>169</v>
      </c>
      <c r="D14" s="154" t="s">
        <v>69</v>
      </c>
      <c r="E14" s="155">
        <v>216</v>
      </c>
      <c r="F14" s="155"/>
      <c r="G14" s="156">
        <f t="shared" si="0"/>
        <v>0</v>
      </c>
      <c r="H14" s="124"/>
      <c r="O14" s="150">
        <v>2</v>
      </c>
      <c r="AA14" s="123">
        <v>12</v>
      </c>
      <c r="AB14" s="123">
        <v>1</v>
      </c>
      <c r="AC14" s="123">
        <v>7</v>
      </c>
      <c r="AZ14" s="123">
        <v>2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104" ht="12.75">
      <c r="A15" s="151">
        <v>8</v>
      </c>
      <c r="B15" s="152" t="s">
        <v>74</v>
      </c>
      <c r="C15" s="153" t="s">
        <v>170</v>
      </c>
      <c r="D15" s="154" t="s">
        <v>69</v>
      </c>
      <c r="E15" s="155">
        <v>240</v>
      </c>
      <c r="F15" s="155"/>
      <c r="G15" s="156">
        <f t="shared" si="0"/>
        <v>0</v>
      </c>
      <c r="H15" s="124"/>
      <c r="O15" s="150">
        <v>2</v>
      </c>
      <c r="AA15" s="123">
        <v>12</v>
      </c>
      <c r="AB15" s="123">
        <v>1</v>
      </c>
      <c r="AC15" s="123">
        <v>8</v>
      </c>
      <c r="AZ15" s="123">
        <v>2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</v>
      </c>
    </row>
    <row r="16" spans="1:104" ht="12.75">
      <c r="A16" s="151">
        <v>9</v>
      </c>
      <c r="B16" s="152" t="s">
        <v>75</v>
      </c>
      <c r="C16" s="153" t="s">
        <v>76</v>
      </c>
      <c r="D16" s="154" t="s">
        <v>53</v>
      </c>
      <c r="E16" s="155"/>
      <c r="F16" s="155">
        <v>0.4</v>
      </c>
      <c r="G16" s="156">
        <f t="shared" si="0"/>
        <v>0</v>
      </c>
      <c r="H16" s="124"/>
      <c r="O16" s="150">
        <v>2</v>
      </c>
      <c r="AA16" s="123">
        <v>12</v>
      </c>
      <c r="AB16" s="123">
        <v>1</v>
      </c>
      <c r="AC16" s="123">
        <v>9</v>
      </c>
      <c r="AZ16" s="123">
        <v>2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0</v>
      </c>
    </row>
    <row r="17" spans="1:57" ht="12.75">
      <c r="A17" s="157"/>
      <c r="B17" s="158" t="s">
        <v>64</v>
      </c>
      <c r="C17" s="159" t="str">
        <f>CONCATENATE(B7," ",C7)</f>
        <v>713 Izolace tepelné</v>
      </c>
      <c r="D17" s="157"/>
      <c r="E17" s="160"/>
      <c r="F17" s="160"/>
      <c r="G17" s="161">
        <f>SUM(G7:G16)</f>
        <v>0</v>
      </c>
      <c r="H17" s="124"/>
      <c r="O17" s="150">
        <v>4</v>
      </c>
      <c r="AA17" s="123">
        <v>12</v>
      </c>
      <c r="AB17" s="123">
        <v>1</v>
      </c>
      <c r="AC17" s="123">
        <v>10</v>
      </c>
      <c r="BA17" s="162">
        <f>SUM(BA7:BA16)</f>
        <v>0</v>
      </c>
      <c r="BB17" s="162">
        <f>SUM(BB7:BB16)</f>
        <v>0</v>
      </c>
      <c r="BC17" s="162">
        <f>SUM(BC7:BC16)</f>
        <v>0</v>
      </c>
      <c r="BD17" s="162">
        <f>SUM(BD7:BD16)</f>
        <v>0</v>
      </c>
      <c r="BE17" s="162">
        <f>SUM(BE7:BE16)</f>
        <v>0</v>
      </c>
    </row>
    <row r="18" spans="1:29" ht="12.75">
      <c r="A18" s="143" t="s">
        <v>63</v>
      </c>
      <c r="B18" s="144" t="s">
        <v>77</v>
      </c>
      <c r="C18" s="145" t="s">
        <v>172</v>
      </c>
      <c r="D18" s="146"/>
      <c r="E18" s="147"/>
      <c r="F18" s="147"/>
      <c r="G18" s="148"/>
      <c r="H18" s="176"/>
      <c r="I18" s="149"/>
      <c r="O18" s="150">
        <v>1</v>
      </c>
      <c r="AA18" s="123">
        <v>12</v>
      </c>
      <c r="AB18" s="123">
        <v>1</v>
      </c>
      <c r="AC18" s="123">
        <v>11</v>
      </c>
    </row>
    <row r="19" spans="1:104" ht="12.75">
      <c r="A19" s="151">
        <v>10</v>
      </c>
      <c r="B19" s="152" t="s">
        <v>78</v>
      </c>
      <c r="C19" s="153" t="s">
        <v>171</v>
      </c>
      <c r="D19" s="154" t="s">
        <v>79</v>
      </c>
      <c r="E19" s="155">
        <v>2</v>
      </c>
      <c r="F19" s="155"/>
      <c r="G19" s="156">
        <f aca="true" t="shared" si="6" ref="G19:G30">E19*F19</f>
        <v>0</v>
      </c>
      <c r="H19" s="124"/>
      <c r="O19" s="150">
        <v>2</v>
      </c>
      <c r="AA19" s="123">
        <v>12</v>
      </c>
      <c r="AB19" s="123">
        <v>1</v>
      </c>
      <c r="AC19" s="123">
        <v>12</v>
      </c>
      <c r="AZ19" s="123">
        <v>2</v>
      </c>
      <c r="BA19" s="123">
        <f aca="true" t="shared" si="7" ref="BA19:BA30">IF(AZ19=1,G19,0)</f>
        <v>0</v>
      </c>
      <c r="BB19" s="123">
        <f aca="true" t="shared" si="8" ref="BB19:BB30">IF(AZ19=2,G19,0)</f>
        <v>0</v>
      </c>
      <c r="BC19" s="123">
        <f aca="true" t="shared" si="9" ref="BC19:BC30">IF(AZ19=3,G19,0)</f>
        <v>0</v>
      </c>
      <c r="BD19" s="123">
        <f aca="true" t="shared" si="10" ref="BD19:BD30">IF(AZ19=4,G19,0)</f>
        <v>0</v>
      </c>
      <c r="BE19" s="123">
        <f aca="true" t="shared" si="11" ref="BE19:BE30">IF(AZ19=5,G19,0)</f>
        <v>0</v>
      </c>
      <c r="CZ19" s="123">
        <v>0.00042</v>
      </c>
    </row>
    <row r="20" spans="1:104" ht="12.75">
      <c r="A20" s="151">
        <v>11</v>
      </c>
      <c r="B20" s="152" t="s">
        <v>80</v>
      </c>
      <c r="C20" s="153" t="s">
        <v>241</v>
      </c>
      <c r="D20" s="154" t="s">
        <v>81</v>
      </c>
      <c r="E20" s="155">
        <v>2</v>
      </c>
      <c r="F20" s="155"/>
      <c r="G20" s="156">
        <f t="shared" si="6"/>
        <v>0</v>
      </c>
      <c r="H20" s="124"/>
      <c r="O20" s="150">
        <v>2</v>
      </c>
      <c r="AA20" s="123">
        <v>12</v>
      </c>
      <c r="AB20" s="123">
        <v>1</v>
      </c>
      <c r="AC20" s="123">
        <v>13</v>
      </c>
      <c r="AZ20" s="123">
        <v>2</v>
      </c>
      <c r="BA20" s="123">
        <f t="shared" si="7"/>
        <v>0</v>
      </c>
      <c r="BB20" s="123">
        <f t="shared" si="8"/>
        <v>0</v>
      </c>
      <c r="BC20" s="123">
        <f t="shared" si="9"/>
        <v>0</v>
      </c>
      <c r="BD20" s="123">
        <f t="shared" si="10"/>
        <v>0</v>
      </c>
      <c r="BE20" s="123">
        <f t="shared" si="11"/>
        <v>0</v>
      </c>
      <c r="CZ20" s="123">
        <v>0</v>
      </c>
    </row>
    <row r="21" spans="1:104" ht="12.75">
      <c r="A21" s="151">
        <v>12</v>
      </c>
      <c r="B21" s="152" t="s">
        <v>88</v>
      </c>
      <c r="C21" s="153" t="s">
        <v>242</v>
      </c>
      <c r="D21" s="154" t="s">
        <v>81</v>
      </c>
      <c r="E21" s="155">
        <v>1</v>
      </c>
      <c r="F21" s="155"/>
      <c r="G21" s="156">
        <f t="shared" si="6"/>
        <v>0</v>
      </c>
      <c r="H21" s="124"/>
      <c r="O21" s="150">
        <v>2</v>
      </c>
      <c r="AA21" s="123">
        <v>12</v>
      </c>
      <c r="AB21" s="123">
        <v>1</v>
      </c>
      <c r="AC21" s="123">
        <v>14</v>
      </c>
      <c r="AZ21" s="123">
        <v>2</v>
      </c>
      <c r="BA21" s="123">
        <f t="shared" si="7"/>
        <v>0</v>
      </c>
      <c r="BB21" s="123">
        <f t="shared" si="8"/>
        <v>0</v>
      </c>
      <c r="BC21" s="123">
        <f t="shared" si="9"/>
        <v>0</v>
      </c>
      <c r="BD21" s="123">
        <f t="shared" si="10"/>
        <v>0</v>
      </c>
      <c r="BE21" s="123">
        <f t="shared" si="11"/>
        <v>0</v>
      </c>
      <c r="CZ21" s="123">
        <v>0</v>
      </c>
    </row>
    <row r="22" spans="1:54" ht="12.75">
      <c r="A22" s="151">
        <v>13</v>
      </c>
      <c r="B22" s="152" t="s">
        <v>82</v>
      </c>
      <c r="C22" s="153" t="s">
        <v>243</v>
      </c>
      <c r="D22" s="154" t="s">
        <v>228</v>
      </c>
      <c r="E22" s="155">
        <v>1</v>
      </c>
      <c r="F22" s="155"/>
      <c r="G22" s="156">
        <f t="shared" si="6"/>
        <v>0</v>
      </c>
      <c r="H22" s="124"/>
      <c r="O22" s="150"/>
      <c r="AA22" s="123">
        <v>12</v>
      </c>
      <c r="AB22" s="123">
        <v>1</v>
      </c>
      <c r="AC22" s="123">
        <v>15</v>
      </c>
      <c r="AZ22" s="123">
        <v>2</v>
      </c>
      <c r="BB22" s="123">
        <f t="shared" si="8"/>
        <v>0</v>
      </c>
    </row>
    <row r="23" spans="1:104" ht="12.75">
      <c r="A23" s="151">
        <v>14</v>
      </c>
      <c r="B23" s="152" t="s">
        <v>83</v>
      </c>
      <c r="C23" s="153" t="s">
        <v>244</v>
      </c>
      <c r="D23" s="154" t="s">
        <v>81</v>
      </c>
      <c r="E23" s="155">
        <v>1</v>
      </c>
      <c r="F23" s="155"/>
      <c r="G23" s="156">
        <f t="shared" si="6"/>
        <v>0</v>
      </c>
      <c r="H23" s="124"/>
      <c r="O23" s="150">
        <v>2</v>
      </c>
      <c r="AA23" s="123">
        <v>12</v>
      </c>
      <c r="AB23" s="123">
        <v>1</v>
      </c>
      <c r="AC23" s="123">
        <v>16</v>
      </c>
      <c r="AZ23" s="123">
        <v>2</v>
      </c>
      <c r="BA23" s="123">
        <f t="shared" si="7"/>
        <v>0</v>
      </c>
      <c r="BB23" s="123">
        <f t="shared" si="8"/>
        <v>0</v>
      </c>
      <c r="BC23" s="123">
        <f t="shared" si="9"/>
        <v>0</v>
      </c>
      <c r="BD23" s="123">
        <f t="shared" si="10"/>
        <v>0</v>
      </c>
      <c r="BE23" s="123">
        <f t="shared" si="11"/>
        <v>0</v>
      </c>
      <c r="CZ23" s="123">
        <v>0</v>
      </c>
    </row>
    <row r="24" spans="1:104" ht="12.75" customHeight="1">
      <c r="A24" s="151">
        <v>15</v>
      </c>
      <c r="B24" s="152" t="s">
        <v>84</v>
      </c>
      <c r="C24" s="153" t="s">
        <v>247</v>
      </c>
      <c r="D24" s="154" t="s">
        <v>85</v>
      </c>
      <c r="E24" s="155">
        <v>1</v>
      </c>
      <c r="F24" s="155"/>
      <c r="G24" s="156">
        <f t="shared" si="6"/>
        <v>0</v>
      </c>
      <c r="H24" s="124"/>
      <c r="O24" s="150">
        <v>2</v>
      </c>
      <c r="AA24" s="123">
        <v>12</v>
      </c>
      <c r="AB24" s="123">
        <v>1</v>
      </c>
      <c r="AC24" s="123">
        <v>17</v>
      </c>
      <c r="AZ24" s="123">
        <v>2</v>
      </c>
      <c r="BA24" s="123">
        <f t="shared" si="7"/>
        <v>0</v>
      </c>
      <c r="BB24" s="123">
        <f t="shared" si="8"/>
        <v>0</v>
      </c>
      <c r="BC24" s="123">
        <f t="shared" si="9"/>
        <v>0</v>
      </c>
      <c r="BD24" s="123">
        <f t="shared" si="10"/>
        <v>0</v>
      </c>
      <c r="BE24" s="123">
        <f t="shared" si="11"/>
        <v>0</v>
      </c>
      <c r="CZ24" s="123">
        <v>0</v>
      </c>
    </row>
    <row r="25" spans="1:104" ht="12.75">
      <c r="A25" s="151">
        <v>16</v>
      </c>
      <c r="B25" s="152" t="s">
        <v>86</v>
      </c>
      <c r="C25" s="153" t="s">
        <v>246</v>
      </c>
      <c r="D25" s="154" t="s">
        <v>85</v>
      </c>
      <c r="E25" s="155">
        <v>1</v>
      </c>
      <c r="F25" s="155"/>
      <c r="G25" s="156">
        <f t="shared" si="6"/>
        <v>0</v>
      </c>
      <c r="H25" s="124"/>
      <c r="O25" s="150">
        <v>2</v>
      </c>
      <c r="AA25" s="123">
        <v>12</v>
      </c>
      <c r="AB25" s="123">
        <v>1</v>
      </c>
      <c r="AC25" s="123">
        <v>18</v>
      </c>
      <c r="AZ25" s="123">
        <v>2</v>
      </c>
      <c r="BA25" s="123">
        <f t="shared" si="7"/>
        <v>0</v>
      </c>
      <c r="BB25" s="123">
        <f t="shared" si="8"/>
        <v>0</v>
      </c>
      <c r="BC25" s="123">
        <f t="shared" si="9"/>
        <v>0</v>
      </c>
      <c r="BD25" s="123">
        <f t="shared" si="10"/>
        <v>0</v>
      </c>
      <c r="BE25" s="123">
        <f t="shared" si="11"/>
        <v>0</v>
      </c>
      <c r="CZ25" s="123">
        <v>0</v>
      </c>
    </row>
    <row r="26" spans="1:104" ht="12.75">
      <c r="A26" s="151">
        <v>17</v>
      </c>
      <c r="B26" s="152" t="s">
        <v>87</v>
      </c>
      <c r="C26" s="153" t="s">
        <v>245</v>
      </c>
      <c r="D26" s="154" t="s">
        <v>85</v>
      </c>
      <c r="E26" s="155">
        <v>1</v>
      </c>
      <c r="F26" s="155"/>
      <c r="G26" s="156">
        <f t="shared" si="6"/>
        <v>0</v>
      </c>
      <c r="H26" s="124"/>
      <c r="O26" s="150">
        <v>2</v>
      </c>
      <c r="AA26" s="123">
        <v>12</v>
      </c>
      <c r="AB26" s="123">
        <v>1</v>
      </c>
      <c r="AC26" s="123">
        <v>19</v>
      </c>
      <c r="AZ26" s="123">
        <v>2</v>
      </c>
      <c r="BA26" s="123">
        <f t="shared" si="7"/>
        <v>0</v>
      </c>
      <c r="BB26" s="123">
        <f t="shared" si="8"/>
        <v>0</v>
      </c>
      <c r="BC26" s="123">
        <f t="shared" si="9"/>
        <v>0</v>
      </c>
      <c r="BD26" s="123">
        <f t="shared" si="10"/>
        <v>0</v>
      </c>
      <c r="BE26" s="123">
        <f t="shared" si="11"/>
        <v>0</v>
      </c>
      <c r="CZ26" s="123">
        <v>0</v>
      </c>
    </row>
    <row r="27" spans="1:104" ht="12.75">
      <c r="A27" s="151">
        <v>18</v>
      </c>
      <c r="B27" s="152" t="s">
        <v>88</v>
      </c>
      <c r="C27" s="153" t="s">
        <v>174</v>
      </c>
      <c r="D27" s="154" t="s">
        <v>85</v>
      </c>
      <c r="E27" s="155">
        <v>0</v>
      </c>
      <c r="F27" s="155"/>
      <c r="G27" s="156">
        <f t="shared" si="6"/>
        <v>0</v>
      </c>
      <c r="H27" s="124"/>
      <c r="O27" s="150">
        <v>2</v>
      </c>
      <c r="AA27" s="123">
        <v>12</v>
      </c>
      <c r="AB27" s="123">
        <v>1</v>
      </c>
      <c r="AC27" s="123">
        <v>20</v>
      </c>
      <c r="AZ27" s="123">
        <v>2</v>
      </c>
      <c r="BA27" s="123">
        <f t="shared" si="7"/>
        <v>0</v>
      </c>
      <c r="BB27" s="123">
        <f t="shared" si="8"/>
        <v>0</v>
      </c>
      <c r="BC27" s="123">
        <f t="shared" si="9"/>
        <v>0</v>
      </c>
      <c r="BD27" s="123">
        <f t="shared" si="10"/>
        <v>0</v>
      </c>
      <c r="BE27" s="123">
        <f t="shared" si="11"/>
        <v>0</v>
      </c>
      <c r="CZ27" s="123">
        <v>0</v>
      </c>
    </row>
    <row r="28" spans="1:104" ht="12.75">
      <c r="A28" s="151">
        <v>19</v>
      </c>
      <c r="B28" s="152" t="s">
        <v>89</v>
      </c>
      <c r="C28" s="153" t="s">
        <v>175</v>
      </c>
      <c r="D28" s="154" t="s">
        <v>85</v>
      </c>
      <c r="E28" s="155">
        <v>0</v>
      </c>
      <c r="F28" s="155"/>
      <c r="G28" s="156">
        <f t="shared" si="6"/>
        <v>0</v>
      </c>
      <c r="H28" s="124"/>
      <c r="O28" s="150">
        <v>2</v>
      </c>
      <c r="AA28" s="123">
        <v>12</v>
      </c>
      <c r="AB28" s="123">
        <v>1</v>
      </c>
      <c r="AC28" s="123">
        <v>21</v>
      </c>
      <c r="AZ28" s="123">
        <v>2</v>
      </c>
      <c r="BA28" s="123">
        <f t="shared" si="7"/>
        <v>0</v>
      </c>
      <c r="BB28" s="123">
        <f t="shared" si="8"/>
        <v>0</v>
      </c>
      <c r="BC28" s="123">
        <f t="shared" si="9"/>
        <v>0</v>
      </c>
      <c r="BD28" s="123">
        <f t="shared" si="10"/>
        <v>0</v>
      </c>
      <c r="BE28" s="123">
        <f t="shared" si="11"/>
        <v>0</v>
      </c>
      <c r="CZ28" s="123">
        <v>0</v>
      </c>
    </row>
    <row r="29" spans="1:104" ht="12.75">
      <c r="A29" s="151">
        <v>20</v>
      </c>
      <c r="B29" s="152" t="s">
        <v>90</v>
      </c>
      <c r="C29" s="153" t="s">
        <v>176</v>
      </c>
      <c r="D29" s="154" t="s">
        <v>85</v>
      </c>
      <c r="E29" s="155">
        <v>0</v>
      </c>
      <c r="F29" s="155">
        <v>0</v>
      </c>
      <c r="G29" s="156">
        <f t="shared" si="6"/>
        <v>0</v>
      </c>
      <c r="H29" s="124"/>
      <c r="O29" s="150">
        <v>2</v>
      </c>
      <c r="AA29" s="123">
        <v>12</v>
      </c>
      <c r="AB29" s="123">
        <v>1</v>
      </c>
      <c r="AC29" s="123">
        <v>22</v>
      </c>
      <c r="AZ29" s="123">
        <v>2</v>
      </c>
      <c r="BA29" s="123">
        <f t="shared" si="7"/>
        <v>0</v>
      </c>
      <c r="BB29" s="123">
        <f t="shared" si="8"/>
        <v>0</v>
      </c>
      <c r="BC29" s="123">
        <f t="shared" si="9"/>
        <v>0</v>
      </c>
      <c r="BD29" s="123">
        <f t="shared" si="10"/>
        <v>0</v>
      </c>
      <c r="BE29" s="123">
        <f t="shared" si="11"/>
        <v>0</v>
      </c>
      <c r="CZ29" s="123">
        <v>0</v>
      </c>
    </row>
    <row r="30" spans="1:104" ht="12.75">
      <c r="A30" s="151">
        <v>21</v>
      </c>
      <c r="B30" s="152" t="s">
        <v>91</v>
      </c>
      <c r="C30" s="153" t="s">
        <v>94</v>
      </c>
      <c r="D30" s="154" t="s">
        <v>53</v>
      </c>
      <c r="E30" s="155"/>
      <c r="F30" s="155">
        <v>0.4</v>
      </c>
      <c r="G30" s="156">
        <f t="shared" si="6"/>
        <v>0</v>
      </c>
      <c r="H30" s="124"/>
      <c r="O30" s="150">
        <v>2</v>
      </c>
      <c r="AA30" s="123">
        <v>12</v>
      </c>
      <c r="AB30" s="123">
        <v>1</v>
      </c>
      <c r="AC30" s="123">
        <v>23</v>
      </c>
      <c r="AZ30" s="123">
        <v>2</v>
      </c>
      <c r="BA30" s="123">
        <f t="shared" si="7"/>
        <v>0</v>
      </c>
      <c r="BB30" s="123">
        <f t="shared" si="8"/>
        <v>0</v>
      </c>
      <c r="BC30" s="123">
        <f t="shared" si="9"/>
        <v>0</v>
      </c>
      <c r="BD30" s="123">
        <f t="shared" si="10"/>
        <v>0</v>
      </c>
      <c r="BE30" s="123">
        <f t="shared" si="11"/>
        <v>0</v>
      </c>
      <c r="CZ30" s="123">
        <v>0</v>
      </c>
    </row>
    <row r="31" spans="1:57" ht="12.75">
      <c r="A31" s="157"/>
      <c r="B31" s="158" t="s">
        <v>64</v>
      </c>
      <c r="C31" s="159" t="str">
        <f>CONCATENATE(B18," ",C18)</f>
        <v>731 Strojovny I.</v>
      </c>
      <c r="D31" s="157"/>
      <c r="E31" s="160"/>
      <c r="F31" s="160"/>
      <c r="G31" s="161">
        <f>SUM(G18:G30)</f>
        <v>0</v>
      </c>
      <c r="H31" s="124"/>
      <c r="O31" s="150">
        <v>4</v>
      </c>
      <c r="AA31" s="123">
        <v>12</v>
      </c>
      <c r="AB31" s="123">
        <v>1</v>
      </c>
      <c r="AC31" s="123">
        <v>24</v>
      </c>
      <c r="BA31" s="162">
        <f>SUM(BA18:BA30)</f>
        <v>0</v>
      </c>
      <c r="BB31" s="162">
        <f>SUM(BB18:BB30)</f>
        <v>0</v>
      </c>
      <c r="BC31" s="162">
        <f>SUM(BC18:BC30)</f>
        <v>0</v>
      </c>
      <c r="BD31" s="162">
        <f>SUM(BD18:BD30)</f>
        <v>0</v>
      </c>
      <c r="BE31" s="162">
        <f>SUM(BE18:BE30)</f>
        <v>0</v>
      </c>
    </row>
    <row r="32" spans="1:29" ht="12.75">
      <c r="A32" s="143" t="s">
        <v>63</v>
      </c>
      <c r="B32" s="144" t="s">
        <v>92</v>
      </c>
      <c r="C32" s="145" t="s">
        <v>173</v>
      </c>
      <c r="D32" s="146"/>
      <c r="E32" s="147"/>
      <c r="F32" s="147"/>
      <c r="G32" s="148"/>
      <c r="H32" s="176"/>
      <c r="I32" s="149"/>
      <c r="O32" s="150">
        <v>1</v>
      </c>
      <c r="AA32" s="123">
        <v>12</v>
      </c>
      <c r="AB32" s="123">
        <v>1</v>
      </c>
      <c r="AC32" s="123">
        <v>25</v>
      </c>
    </row>
    <row r="33" spans="1:104" ht="12.75">
      <c r="A33" s="151">
        <v>22</v>
      </c>
      <c r="B33" s="152" t="s">
        <v>177</v>
      </c>
      <c r="C33" s="153" t="s">
        <v>240</v>
      </c>
      <c r="D33" s="154" t="s">
        <v>81</v>
      </c>
      <c r="E33" s="155">
        <v>1</v>
      </c>
      <c r="F33" s="155"/>
      <c r="G33" s="156">
        <f>E33*F33</f>
        <v>0</v>
      </c>
      <c r="H33" s="124"/>
      <c r="O33" s="150">
        <v>2</v>
      </c>
      <c r="AA33" s="123">
        <v>12</v>
      </c>
      <c r="AB33" s="123">
        <v>1</v>
      </c>
      <c r="AC33" s="123">
        <v>26</v>
      </c>
      <c r="AZ33" s="123">
        <v>2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</v>
      </c>
    </row>
    <row r="34" spans="1:104" ht="12.75">
      <c r="A34" s="151">
        <v>23</v>
      </c>
      <c r="B34" s="152" t="s">
        <v>178</v>
      </c>
      <c r="C34" s="153" t="s">
        <v>239</v>
      </c>
      <c r="D34" s="154" t="s">
        <v>81</v>
      </c>
      <c r="E34" s="155">
        <v>1</v>
      </c>
      <c r="F34" s="155"/>
      <c r="G34" s="156">
        <f>E34*F34</f>
        <v>0</v>
      </c>
      <c r="H34" s="124"/>
      <c r="O34" s="150">
        <v>2</v>
      </c>
      <c r="AA34" s="123">
        <v>12</v>
      </c>
      <c r="AB34" s="123">
        <v>1</v>
      </c>
      <c r="AC34" s="123">
        <v>27</v>
      </c>
      <c r="AZ34" s="123">
        <v>2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0.00363</v>
      </c>
    </row>
    <row r="35" spans="1:104" ht="12.75">
      <c r="A35" s="151">
        <v>24</v>
      </c>
      <c r="B35" s="152" t="s">
        <v>93</v>
      </c>
      <c r="C35" s="153" t="s">
        <v>94</v>
      </c>
      <c r="D35" s="154" t="s">
        <v>53</v>
      </c>
      <c r="E35" s="155"/>
      <c r="F35" s="155">
        <v>0.4</v>
      </c>
      <c r="G35" s="156">
        <f>E35*F35</f>
        <v>0</v>
      </c>
      <c r="H35" s="124"/>
      <c r="O35" s="150">
        <v>2</v>
      </c>
      <c r="AA35" s="123">
        <v>12</v>
      </c>
      <c r="AB35" s="123">
        <v>1</v>
      </c>
      <c r="AC35" s="123">
        <v>28</v>
      </c>
      <c r="AZ35" s="123">
        <v>2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</v>
      </c>
    </row>
    <row r="36" spans="1:57" ht="12.75">
      <c r="A36" s="157"/>
      <c r="B36" s="158" t="s">
        <v>64</v>
      </c>
      <c r="C36" s="159" t="str">
        <f>CONCATENATE(B32," ",C32)</f>
        <v>732 Strojovny II.</v>
      </c>
      <c r="D36" s="157"/>
      <c r="E36" s="160"/>
      <c r="F36" s="160"/>
      <c r="G36" s="161">
        <f>SUM(G32:G35)</f>
        <v>0</v>
      </c>
      <c r="H36" s="124"/>
      <c r="O36" s="150">
        <v>4</v>
      </c>
      <c r="AA36" s="123">
        <v>12</v>
      </c>
      <c r="AB36" s="123">
        <v>1</v>
      </c>
      <c r="AC36" s="123">
        <v>29</v>
      </c>
      <c r="BA36" s="162">
        <f>SUM(BA32:BA35)</f>
        <v>0</v>
      </c>
      <c r="BB36" s="162">
        <f>SUM(BB32:BB35)</f>
        <v>0</v>
      </c>
      <c r="BC36" s="162">
        <f>SUM(BC32:BC35)</f>
        <v>0</v>
      </c>
      <c r="BD36" s="162">
        <f>SUM(BD32:BD35)</f>
        <v>0</v>
      </c>
      <c r="BE36" s="162">
        <f>SUM(BE32:BE35)</f>
        <v>0</v>
      </c>
    </row>
    <row r="37" spans="1:29" ht="12.75">
      <c r="A37" s="143" t="s">
        <v>63</v>
      </c>
      <c r="B37" s="144" t="s">
        <v>95</v>
      </c>
      <c r="C37" s="145" t="s">
        <v>96</v>
      </c>
      <c r="D37" s="146"/>
      <c r="E37" s="147"/>
      <c r="F37" s="147"/>
      <c r="G37" s="148"/>
      <c r="H37" s="176"/>
      <c r="I37" s="149"/>
      <c r="O37" s="150">
        <v>1</v>
      </c>
      <c r="AA37" s="123">
        <v>12</v>
      </c>
      <c r="AB37" s="123">
        <v>1</v>
      </c>
      <c r="AC37" s="123">
        <v>30</v>
      </c>
    </row>
    <row r="38" spans="1:104" ht="12.75">
      <c r="A38" s="151">
        <v>25</v>
      </c>
      <c r="B38" s="152" t="s">
        <v>97</v>
      </c>
      <c r="C38" s="153" t="s">
        <v>98</v>
      </c>
      <c r="D38" s="154" t="s">
        <v>69</v>
      </c>
      <c r="E38" s="155">
        <v>240</v>
      </c>
      <c r="F38" s="155"/>
      <c r="G38" s="156">
        <f aca="true" t="shared" si="12" ref="G38:G49">E38*F38</f>
        <v>0</v>
      </c>
      <c r="H38" s="124"/>
      <c r="O38" s="150">
        <v>2</v>
      </c>
      <c r="AA38" s="123">
        <v>12</v>
      </c>
      <c r="AB38" s="123">
        <v>1</v>
      </c>
      <c r="AC38" s="123">
        <v>31</v>
      </c>
      <c r="AZ38" s="123">
        <v>2</v>
      </c>
      <c r="BA38" s="123">
        <f aca="true" t="shared" si="13" ref="BA38:BA49">IF(AZ38=1,G38,0)</f>
        <v>0</v>
      </c>
      <c r="BB38" s="123">
        <f aca="true" t="shared" si="14" ref="BB38:BB49">IF(AZ38=2,G38,0)</f>
        <v>0</v>
      </c>
      <c r="BC38" s="123">
        <f aca="true" t="shared" si="15" ref="BC38:BC49">IF(AZ38=3,G38,0)</f>
        <v>0</v>
      </c>
      <c r="BD38" s="123">
        <f aca="true" t="shared" si="16" ref="BD38:BD49">IF(AZ38=4,G38,0)</f>
        <v>0</v>
      </c>
      <c r="BE38" s="123">
        <f aca="true" t="shared" si="17" ref="BE38:BE49">IF(AZ38=5,G38,0)</f>
        <v>0</v>
      </c>
      <c r="CZ38" s="123">
        <v>0.00649</v>
      </c>
    </row>
    <row r="39" spans="1:104" ht="12.75">
      <c r="A39" s="151">
        <v>26</v>
      </c>
      <c r="B39" s="152" t="s">
        <v>99</v>
      </c>
      <c r="C39" s="153" t="s">
        <v>100</v>
      </c>
      <c r="D39" s="154" t="s">
        <v>69</v>
      </c>
      <c r="E39" s="155">
        <v>216</v>
      </c>
      <c r="F39" s="155"/>
      <c r="G39" s="156">
        <f t="shared" si="12"/>
        <v>0</v>
      </c>
      <c r="H39" s="124"/>
      <c r="O39" s="150">
        <v>2</v>
      </c>
      <c r="AA39" s="123">
        <v>12</v>
      </c>
      <c r="AB39" s="123">
        <v>1</v>
      </c>
      <c r="AC39" s="123">
        <v>32</v>
      </c>
      <c r="AZ39" s="123">
        <v>2</v>
      </c>
      <c r="BA39" s="123">
        <f t="shared" si="13"/>
        <v>0</v>
      </c>
      <c r="BB39" s="123">
        <f t="shared" si="14"/>
        <v>0</v>
      </c>
      <c r="BC39" s="123">
        <f t="shared" si="15"/>
        <v>0</v>
      </c>
      <c r="BD39" s="123">
        <f t="shared" si="16"/>
        <v>0</v>
      </c>
      <c r="BE39" s="123">
        <f t="shared" si="17"/>
        <v>0</v>
      </c>
      <c r="CZ39" s="123">
        <v>0.00662</v>
      </c>
    </row>
    <row r="40" spans="1:104" ht="12.75">
      <c r="A40" s="151">
        <v>27</v>
      </c>
      <c r="B40" s="152" t="s">
        <v>101</v>
      </c>
      <c r="C40" s="153" t="s">
        <v>102</v>
      </c>
      <c r="D40" s="154" t="s">
        <v>69</v>
      </c>
      <c r="E40" s="155">
        <v>54</v>
      </c>
      <c r="F40" s="155"/>
      <c r="G40" s="156">
        <f t="shared" si="12"/>
        <v>0</v>
      </c>
      <c r="H40" s="124"/>
      <c r="O40" s="150">
        <v>2</v>
      </c>
      <c r="AA40" s="123">
        <v>12</v>
      </c>
      <c r="AB40" s="123">
        <v>1</v>
      </c>
      <c r="AC40" s="123">
        <v>33</v>
      </c>
      <c r="AZ40" s="123">
        <v>2</v>
      </c>
      <c r="BA40" s="123">
        <f t="shared" si="13"/>
        <v>0</v>
      </c>
      <c r="BB40" s="123">
        <f t="shared" si="14"/>
        <v>0</v>
      </c>
      <c r="BC40" s="123">
        <f t="shared" si="15"/>
        <v>0</v>
      </c>
      <c r="BD40" s="123">
        <f t="shared" si="16"/>
        <v>0</v>
      </c>
      <c r="BE40" s="123">
        <f t="shared" si="17"/>
        <v>0</v>
      </c>
      <c r="CZ40" s="123">
        <v>0.00621</v>
      </c>
    </row>
    <row r="41" spans="1:104" ht="12.75">
      <c r="A41" s="151">
        <v>28</v>
      </c>
      <c r="B41" s="152" t="s">
        <v>103</v>
      </c>
      <c r="C41" s="153" t="s">
        <v>104</v>
      </c>
      <c r="D41" s="154" t="s">
        <v>69</v>
      </c>
      <c r="E41" s="155">
        <v>48</v>
      </c>
      <c r="F41" s="155"/>
      <c r="G41" s="156">
        <f t="shared" si="12"/>
        <v>0</v>
      </c>
      <c r="H41" s="124"/>
      <c r="O41" s="150">
        <v>2</v>
      </c>
      <c r="AA41" s="123">
        <v>12</v>
      </c>
      <c r="AB41" s="123">
        <v>1</v>
      </c>
      <c r="AC41" s="123">
        <v>34</v>
      </c>
      <c r="AZ41" s="123">
        <v>2</v>
      </c>
      <c r="BA41" s="123">
        <f t="shared" si="13"/>
        <v>0</v>
      </c>
      <c r="BB41" s="123">
        <f t="shared" si="14"/>
        <v>0</v>
      </c>
      <c r="BC41" s="123">
        <f t="shared" si="15"/>
        <v>0</v>
      </c>
      <c r="BD41" s="123">
        <f t="shared" si="16"/>
        <v>0</v>
      </c>
      <c r="BE41" s="123">
        <f t="shared" si="17"/>
        <v>0</v>
      </c>
      <c r="CZ41" s="123">
        <v>0.00655</v>
      </c>
    </row>
    <row r="42" spans="1:54" ht="12.75">
      <c r="A42" s="151">
        <v>29</v>
      </c>
      <c r="B42" s="152" t="s">
        <v>160</v>
      </c>
      <c r="C42" s="153" t="s">
        <v>161</v>
      </c>
      <c r="D42" s="154" t="s">
        <v>69</v>
      </c>
      <c r="E42" s="155">
        <v>24</v>
      </c>
      <c r="F42" s="155"/>
      <c r="G42" s="156">
        <f t="shared" si="12"/>
        <v>0</v>
      </c>
      <c r="H42" s="124"/>
      <c r="O42" s="150"/>
      <c r="AA42" s="123">
        <v>12</v>
      </c>
      <c r="AB42" s="123">
        <v>1</v>
      </c>
      <c r="AC42" s="123">
        <v>35</v>
      </c>
      <c r="AZ42" s="123">
        <v>2</v>
      </c>
      <c r="BB42" s="123">
        <f t="shared" si="14"/>
        <v>0</v>
      </c>
    </row>
    <row r="43" spans="1:54" ht="12.75">
      <c r="A43" s="151">
        <v>30</v>
      </c>
      <c r="B43" s="152" t="s">
        <v>162</v>
      </c>
      <c r="C43" s="153" t="s">
        <v>163</v>
      </c>
      <c r="D43" s="154" t="s">
        <v>69</v>
      </c>
      <c r="E43" s="155">
        <v>36</v>
      </c>
      <c r="F43" s="155"/>
      <c r="G43" s="156">
        <f t="shared" si="12"/>
        <v>0</v>
      </c>
      <c r="H43" s="124"/>
      <c r="O43" s="150"/>
      <c r="AA43" s="123">
        <v>12</v>
      </c>
      <c r="AB43" s="123">
        <v>1</v>
      </c>
      <c r="AC43" s="123">
        <v>36</v>
      </c>
      <c r="AZ43" s="123">
        <v>2</v>
      </c>
      <c r="BB43" s="123">
        <f t="shared" si="14"/>
        <v>0</v>
      </c>
    </row>
    <row r="44" spans="1:104" ht="12.75">
      <c r="A44" s="151">
        <v>31</v>
      </c>
      <c r="B44" s="152" t="s">
        <v>105</v>
      </c>
      <c r="C44" s="153" t="s">
        <v>106</v>
      </c>
      <c r="D44" s="154" t="s">
        <v>85</v>
      </c>
      <c r="E44" s="155">
        <v>1</v>
      </c>
      <c r="F44" s="155"/>
      <c r="G44" s="156">
        <f t="shared" si="12"/>
        <v>0</v>
      </c>
      <c r="H44" s="124"/>
      <c r="O44" s="150">
        <v>2</v>
      </c>
      <c r="AA44" s="123">
        <v>12</v>
      </c>
      <c r="AB44" s="123">
        <v>1</v>
      </c>
      <c r="AC44" s="123">
        <v>37</v>
      </c>
      <c r="AZ44" s="123">
        <v>2</v>
      </c>
      <c r="BA44" s="123">
        <f t="shared" si="13"/>
        <v>0</v>
      </c>
      <c r="BB44" s="123">
        <f t="shared" si="14"/>
        <v>0</v>
      </c>
      <c r="BC44" s="123">
        <f t="shared" si="15"/>
        <v>0</v>
      </c>
      <c r="BD44" s="123">
        <f t="shared" si="16"/>
        <v>0</v>
      </c>
      <c r="BE44" s="123">
        <f t="shared" si="17"/>
        <v>0</v>
      </c>
      <c r="CZ44" s="123">
        <v>0</v>
      </c>
    </row>
    <row r="45" spans="1:104" ht="12.75">
      <c r="A45" s="151">
        <v>32</v>
      </c>
      <c r="B45" s="152" t="s">
        <v>107</v>
      </c>
      <c r="C45" s="153" t="s">
        <v>164</v>
      </c>
      <c r="D45" s="154" t="s">
        <v>81</v>
      </c>
      <c r="E45" s="155">
        <v>40</v>
      </c>
      <c r="F45" s="155"/>
      <c r="G45" s="156">
        <f t="shared" si="12"/>
        <v>0</v>
      </c>
      <c r="H45" s="124"/>
      <c r="O45" s="150">
        <v>2</v>
      </c>
      <c r="AA45" s="123">
        <v>12</v>
      </c>
      <c r="AB45" s="123">
        <v>1</v>
      </c>
      <c r="AC45" s="123">
        <v>38</v>
      </c>
      <c r="AZ45" s="123">
        <v>2</v>
      </c>
      <c r="BA45" s="123">
        <f t="shared" si="13"/>
        <v>0</v>
      </c>
      <c r="BB45" s="123">
        <f t="shared" si="14"/>
        <v>0</v>
      </c>
      <c r="BC45" s="123">
        <f t="shared" si="15"/>
        <v>0</v>
      </c>
      <c r="BD45" s="123">
        <f t="shared" si="16"/>
        <v>0</v>
      </c>
      <c r="BE45" s="123">
        <f t="shared" si="17"/>
        <v>0</v>
      </c>
      <c r="CZ45" s="123">
        <v>0.00188</v>
      </c>
    </row>
    <row r="46" spans="1:104" ht="22.5">
      <c r="A46" s="151">
        <v>33</v>
      </c>
      <c r="B46" s="152" t="s">
        <v>108</v>
      </c>
      <c r="C46" s="153" t="s">
        <v>109</v>
      </c>
      <c r="D46" s="154" t="s">
        <v>85</v>
      </c>
      <c r="E46" s="155">
        <v>20</v>
      </c>
      <c r="F46" s="155"/>
      <c r="G46" s="156">
        <f t="shared" si="12"/>
        <v>0</v>
      </c>
      <c r="H46" s="124"/>
      <c r="O46" s="150">
        <v>2</v>
      </c>
      <c r="AA46" s="123">
        <v>12</v>
      </c>
      <c r="AB46" s="123">
        <v>1</v>
      </c>
      <c r="AC46" s="123">
        <v>39</v>
      </c>
      <c r="AZ46" s="123">
        <v>2</v>
      </c>
      <c r="BA46" s="123">
        <f t="shared" si="13"/>
        <v>0</v>
      </c>
      <c r="BB46" s="123">
        <f t="shared" si="14"/>
        <v>0</v>
      </c>
      <c r="BC46" s="123">
        <f t="shared" si="15"/>
        <v>0</v>
      </c>
      <c r="BD46" s="123">
        <f t="shared" si="16"/>
        <v>0</v>
      </c>
      <c r="BE46" s="123">
        <f t="shared" si="17"/>
        <v>0</v>
      </c>
      <c r="CZ46" s="123">
        <v>0</v>
      </c>
    </row>
    <row r="47" spans="1:104" ht="12.75">
      <c r="A47" s="151">
        <v>34</v>
      </c>
      <c r="B47" s="152" t="s">
        <v>110</v>
      </c>
      <c r="C47" s="153" t="s">
        <v>111</v>
      </c>
      <c r="D47" s="154" t="s">
        <v>69</v>
      </c>
      <c r="E47" s="155">
        <v>618</v>
      </c>
      <c r="F47" s="155"/>
      <c r="G47" s="156">
        <f t="shared" si="12"/>
        <v>0</v>
      </c>
      <c r="H47" s="124"/>
      <c r="O47" s="150">
        <v>2</v>
      </c>
      <c r="AA47" s="123">
        <v>12</v>
      </c>
      <c r="AB47" s="123">
        <v>1</v>
      </c>
      <c r="AC47" s="123">
        <v>40</v>
      </c>
      <c r="AZ47" s="123">
        <v>2</v>
      </c>
      <c r="BA47" s="123">
        <f t="shared" si="13"/>
        <v>0</v>
      </c>
      <c r="BB47" s="123">
        <f t="shared" si="14"/>
        <v>0</v>
      </c>
      <c r="BC47" s="123">
        <f t="shared" si="15"/>
        <v>0</v>
      </c>
      <c r="BD47" s="123">
        <f t="shared" si="16"/>
        <v>0</v>
      </c>
      <c r="BE47" s="123">
        <f t="shared" si="17"/>
        <v>0</v>
      </c>
      <c r="CZ47" s="123">
        <v>0</v>
      </c>
    </row>
    <row r="48" spans="1:104" ht="12.75">
      <c r="A48" s="151">
        <v>35</v>
      </c>
      <c r="B48" s="152" t="s">
        <v>112</v>
      </c>
      <c r="C48" s="153" t="s">
        <v>238</v>
      </c>
      <c r="D48" s="154" t="s">
        <v>85</v>
      </c>
      <c r="E48" s="155">
        <v>13</v>
      </c>
      <c r="F48" s="155"/>
      <c r="G48" s="156">
        <f t="shared" si="12"/>
        <v>0</v>
      </c>
      <c r="H48" s="124"/>
      <c r="O48" s="150">
        <v>2</v>
      </c>
      <c r="AA48" s="123">
        <v>12</v>
      </c>
      <c r="AB48" s="123">
        <v>1</v>
      </c>
      <c r="AC48" s="123">
        <v>41</v>
      </c>
      <c r="AZ48" s="123">
        <v>2</v>
      </c>
      <c r="BA48" s="123">
        <f t="shared" si="13"/>
        <v>0</v>
      </c>
      <c r="BB48" s="123">
        <f t="shared" si="14"/>
        <v>0</v>
      </c>
      <c r="BC48" s="123">
        <f t="shared" si="15"/>
        <v>0</v>
      </c>
      <c r="BD48" s="123">
        <f t="shared" si="16"/>
        <v>0</v>
      </c>
      <c r="BE48" s="123">
        <f t="shared" si="17"/>
        <v>0</v>
      </c>
      <c r="CZ48" s="123">
        <v>0</v>
      </c>
    </row>
    <row r="49" spans="1:104" ht="12.75">
      <c r="A49" s="151">
        <v>36</v>
      </c>
      <c r="B49" s="152" t="s">
        <v>113</v>
      </c>
      <c r="C49" s="153" t="s">
        <v>114</v>
      </c>
      <c r="D49" s="154" t="s">
        <v>53</v>
      </c>
      <c r="E49" s="155"/>
      <c r="F49" s="155">
        <v>0.4</v>
      </c>
      <c r="G49" s="156">
        <f t="shared" si="12"/>
        <v>0</v>
      </c>
      <c r="H49" s="124"/>
      <c r="O49" s="150">
        <v>2</v>
      </c>
      <c r="AA49" s="123">
        <v>12</v>
      </c>
      <c r="AB49" s="123">
        <v>1</v>
      </c>
      <c r="AC49" s="123">
        <v>42</v>
      </c>
      <c r="AZ49" s="123">
        <v>2</v>
      </c>
      <c r="BA49" s="123">
        <f t="shared" si="13"/>
        <v>0</v>
      </c>
      <c r="BB49" s="123">
        <f t="shared" si="14"/>
        <v>0</v>
      </c>
      <c r="BC49" s="123">
        <f t="shared" si="15"/>
        <v>0</v>
      </c>
      <c r="BD49" s="123">
        <f t="shared" si="16"/>
        <v>0</v>
      </c>
      <c r="BE49" s="123">
        <f t="shared" si="17"/>
        <v>0</v>
      </c>
      <c r="CZ49" s="123">
        <v>0</v>
      </c>
    </row>
    <row r="50" spans="1:57" ht="12.75">
      <c r="A50" s="157"/>
      <c r="B50" s="158" t="s">
        <v>64</v>
      </c>
      <c r="C50" s="159" t="str">
        <f>CONCATENATE(B37," ",C37)</f>
        <v>733 Rozvod potrubí</v>
      </c>
      <c r="D50" s="157"/>
      <c r="E50" s="160"/>
      <c r="F50" s="160"/>
      <c r="G50" s="161">
        <f>SUM(G37:G49)</f>
        <v>0</v>
      </c>
      <c r="H50" s="124"/>
      <c r="O50" s="150">
        <v>4</v>
      </c>
      <c r="AA50" s="123">
        <v>12</v>
      </c>
      <c r="AB50" s="123">
        <v>1</v>
      </c>
      <c r="AC50" s="123">
        <v>43</v>
      </c>
      <c r="BA50" s="162">
        <f>SUM(BA37:BA49)</f>
        <v>0</v>
      </c>
      <c r="BB50" s="206">
        <f>SUM(BB37:BB49)</f>
        <v>0</v>
      </c>
      <c r="BC50" s="162">
        <f>SUM(BC37:BC49)</f>
        <v>0</v>
      </c>
      <c r="BD50" s="162">
        <f>SUM(BD37:BD49)</f>
        <v>0</v>
      </c>
      <c r="BE50" s="162">
        <f>SUM(BE37:BE49)</f>
        <v>0</v>
      </c>
    </row>
    <row r="51" spans="1:29" ht="12.75">
      <c r="A51" s="143" t="s">
        <v>63</v>
      </c>
      <c r="B51" s="144" t="s">
        <v>115</v>
      </c>
      <c r="C51" s="145" t="s">
        <v>116</v>
      </c>
      <c r="D51" s="146"/>
      <c r="E51" s="147"/>
      <c r="F51" s="147"/>
      <c r="G51" s="148"/>
      <c r="H51" s="176"/>
      <c r="I51" s="149"/>
      <c r="O51" s="150">
        <v>1</v>
      </c>
      <c r="AA51" s="123">
        <v>12</v>
      </c>
      <c r="AB51" s="123">
        <v>1</v>
      </c>
      <c r="AC51" s="123">
        <v>44</v>
      </c>
    </row>
    <row r="52" spans="1:104" ht="12.75">
      <c r="A52" s="151">
        <v>37</v>
      </c>
      <c r="B52" s="152" t="s">
        <v>117</v>
      </c>
      <c r="C52" s="153" t="s">
        <v>118</v>
      </c>
      <c r="D52" s="154" t="s">
        <v>81</v>
      </c>
      <c r="E52" s="155">
        <v>12</v>
      </c>
      <c r="F52" s="155"/>
      <c r="G52" s="156">
        <f aca="true" t="shared" si="18" ref="G52:G74">E52*F52</f>
        <v>0</v>
      </c>
      <c r="H52" s="124"/>
      <c r="O52" s="150">
        <v>2</v>
      </c>
      <c r="AA52" s="123">
        <v>12</v>
      </c>
      <c r="AB52" s="123">
        <v>1</v>
      </c>
      <c r="AC52" s="123">
        <v>45</v>
      </c>
      <c r="AZ52" s="123">
        <v>2</v>
      </c>
      <c r="BA52" s="123">
        <f aca="true" t="shared" si="19" ref="BA52:BA74">IF(AZ52=1,G52,0)</f>
        <v>0</v>
      </c>
      <c r="BB52" s="123">
        <f aca="true" t="shared" si="20" ref="BB52:BB74">IF(AZ52=2,G52,0)</f>
        <v>0</v>
      </c>
      <c r="BC52" s="123">
        <f aca="true" t="shared" si="21" ref="BC52:BC74">IF(AZ52=3,G52,0)</f>
        <v>0</v>
      </c>
      <c r="BD52" s="123">
        <f aca="true" t="shared" si="22" ref="BD52:BD74">IF(AZ52=4,G52,0)</f>
        <v>0</v>
      </c>
      <c r="BE52" s="123">
        <f aca="true" t="shared" si="23" ref="BE52:BE74">IF(AZ52=5,G52,0)</f>
        <v>0</v>
      </c>
      <c r="CZ52" s="123">
        <v>3E-05</v>
      </c>
    </row>
    <row r="53" spans="1:104" ht="12.75">
      <c r="A53" s="151">
        <v>38</v>
      </c>
      <c r="B53" s="152" t="s">
        <v>119</v>
      </c>
      <c r="C53" s="153" t="s">
        <v>219</v>
      </c>
      <c r="D53" s="154" t="s">
        <v>81</v>
      </c>
      <c r="E53" s="155">
        <v>10</v>
      </c>
      <c r="F53" s="155"/>
      <c r="G53" s="156">
        <f t="shared" si="18"/>
        <v>0</v>
      </c>
      <c r="H53" s="124"/>
      <c r="O53" s="150">
        <v>2</v>
      </c>
      <c r="AA53" s="123">
        <v>12</v>
      </c>
      <c r="AB53" s="123">
        <v>1</v>
      </c>
      <c r="AC53" s="123">
        <v>46</v>
      </c>
      <c r="AZ53" s="123">
        <v>2</v>
      </c>
      <c r="BA53" s="123">
        <f t="shared" si="19"/>
        <v>0</v>
      </c>
      <c r="BB53" s="123">
        <f t="shared" si="20"/>
        <v>0</v>
      </c>
      <c r="BC53" s="123">
        <f t="shared" si="21"/>
        <v>0</v>
      </c>
      <c r="BD53" s="123">
        <f t="shared" si="22"/>
        <v>0</v>
      </c>
      <c r="BE53" s="123">
        <f t="shared" si="23"/>
        <v>0</v>
      </c>
      <c r="CZ53" s="123">
        <v>5E-05</v>
      </c>
    </row>
    <row r="54" spans="1:104" ht="12.75">
      <c r="A54" s="151">
        <v>39</v>
      </c>
      <c r="B54" s="152" t="s">
        <v>230</v>
      </c>
      <c r="C54" s="153" t="s">
        <v>220</v>
      </c>
      <c r="D54" s="154" t="s">
        <v>81</v>
      </c>
      <c r="E54" s="155">
        <v>2</v>
      </c>
      <c r="F54" s="155"/>
      <c r="G54" s="156">
        <f t="shared" si="18"/>
        <v>0</v>
      </c>
      <c r="H54" s="124"/>
      <c r="O54" s="205">
        <v>2</v>
      </c>
      <c r="AA54" s="123">
        <v>12</v>
      </c>
      <c r="AB54" s="123">
        <v>1</v>
      </c>
      <c r="AC54" s="123">
        <v>47</v>
      </c>
      <c r="AZ54" s="123">
        <v>2</v>
      </c>
      <c r="BA54" s="123">
        <f t="shared" si="19"/>
        <v>0</v>
      </c>
      <c r="BB54" s="123">
        <f t="shared" si="20"/>
        <v>0</v>
      </c>
      <c r="BC54" s="123">
        <f t="shared" si="21"/>
        <v>0</v>
      </c>
      <c r="BD54" s="123">
        <f t="shared" si="22"/>
        <v>0</v>
      </c>
      <c r="BE54" s="123">
        <f t="shared" si="23"/>
        <v>0</v>
      </c>
      <c r="CZ54" s="123">
        <v>0</v>
      </c>
    </row>
    <row r="55" spans="1:29" ht="12.75">
      <c r="A55" s="151">
        <v>40</v>
      </c>
      <c r="B55" s="152" t="s">
        <v>231</v>
      </c>
      <c r="C55" s="153" t="s">
        <v>222</v>
      </c>
      <c r="D55" s="154" t="s">
        <v>81</v>
      </c>
      <c r="E55" s="155">
        <v>8</v>
      </c>
      <c r="F55" s="155"/>
      <c r="G55" s="156">
        <f t="shared" si="18"/>
        <v>0</v>
      </c>
      <c r="H55" s="124"/>
      <c r="O55" s="205"/>
      <c r="AA55" s="123">
        <v>12</v>
      </c>
      <c r="AB55" s="123">
        <v>1</v>
      </c>
      <c r="AC55" s="123">
        <v>48</v>
      </c>
    </row>
    <row r="56" spans="1:104" s="204" customFormat="1" ht="12.75">
      <c r="A56" s="151">
        <v>41</v>
      </c>
      <c r="B56" s="152" t="s">
        <v>120</v>
      </c>
      <c r="C56" s="153" t="s">
        <v>121</v>
      </c>
      <c r="D56" s="200" t="s">
        <v>81</v>
      </c>
      <c r="E56" s="201">
        <v>5</v>
      </c>
      <c r="F56" s="201"/>
      <c r="G56" s="202">
        <f t="shared" si="18"/>
        <v>0</v>
      </c>
      <c r="H56" s="203"/>
      <c r="O56" s="205">
        <v>2</v>
      </c>
      <c r="AA56" s="123">
        <v>12</v>
      </c>
      <c r="AB56" s="123">
        <v>1</v>
      </c>
      <c r="AC56" s="123">
        <v>49</v>
      </c>
      <c r="AZ56" s="204">
        <v>2</v>
      </c>
      <c r="BA56" s="204">
        <f t="shared" si="19"/>
        <v>0</v>
      </c>
      <c r="BB56" s="204">
        <f t="shared" si="20"/>
        <v>0</v>
      </c>
      <c r="BC56" s="204">
        <f t="shared" si="21"/>
        <v>0</v>
      </c>
      <c r="BD56" s="204">
        <f t="shared" si="22"/>
        <v>0</v>
      </c>
      <c r="BE56" s="204">
        <f t="shared" si="23"/>
        <v>0</v>
      </c>
      <c r="CZ56" s="204">
        <v>3E-05</v>
      </c>
    </row>
    <row r="57" spans="1:104" s="204" customFormat="1" ht="12.75">
      <c r="A57" s="151">
        <v>42</v>
      </c>
      <c r="B57" s="152" t="s">
        <v>237</v>
      </c>
      <c r="C57" s="153" t="s">
        <v>229</v>
      </c>
      <c r="D57" s="200" t="s">
        <v>81</v>
      </c>
      <c r="E57" s="201">
        <v>5</v>
      </c>
      <c r="F57" s="201"/>
      <c r="G57" s="202">
        <f t="shared" si="18"/>
        <v>0</v>
      </c>
      <c r="H57" s="203"/>
      <c r="O57" s="205">
        <v>2</v>
      </c>
      <c r="AA57" s="123">
        <v>12</v>
      </c>
      <c r="AB57" s="123">
        <v>1</v>
      </c>
      <c r="AC57" s="123">
        <v>50</v>
      </c>
      <c r="AZ57" s="204">
        <v>2</v>
      </c>
      <c r="BA57" s="204">
        <f t="shared" si="19"/>
        <v>0</v>
      </c>
      <c r="BB57" s="204">
        <f t="shared" si="20"/>
        <v>0</v>
      </c>
      <c r="BC57" s="204">
        <f t="shared" si="21"/>
        <v>0</v>
      </c>
      <c r="BD57" s="204">
        <f t="shared" si="22"/>
        <v>0</v>
      </c>
      <c r="BE57" s="204">
        <f t="shared" si="23"/>
        <v>0</v>
      </c>
      <c r="CZ57" s="204">
        <v>0</v>
      </c>
    </row>
    <row r="58" spans="1:104" s="204" customFormat="1" ht="12.75">
      <c r="A58" s="151">
        <v>43</v>
      </c>
      <c r="B58" s="152" t="s">
        <v>122</v>
      </c>
      <c r="C58" s="153" t="s">
        <v>123</v>
      </c>
      <c r="D58" s="200" t="s">
        <v>81</v>
      </c>
      <c r="E58" s="201">
        <v>1</v>
      </c>
      <c r="F58" s="201"/>
      <c r="G58" s="202">
        <f t="shared" si="18"/>
        <v>0</v>
      </c>
      <c r="H58" s="203"/>
      <c r="O58" s="205">
        <v>2</v>
      </c>
      <c r="AA58" s="123">
        <v>12</v>
      </c>
      <c r="AB58" s="123">
        <v>1</v>
      </c>
      <c r="AC58" s="123">
        <v>51</v>
      </c>
      <c r="AZ58" s="204">
        <v>2</v>
      </c>
      <c r="BA58" s="204">
        <f t="shared" si="19"/>
        <v>0</v>
      </c>
      <c r="BB58" s="204">
        <f t="shared" si="20"/>
        <v>0</v>
      </c>
      <c r="BC58" s="204">
        <f t="shared" si="21"/>
        <v>0</v>
      </c>
      <c r="BD58" s="204">
        <f t="shared" si="22"/>
        <v>0</v>
      </c>
      <c r="BE58" s="204">
        <f t="shared" si="23"/>
        <v>0</v>
      </c>
      <c r="CZ58" s="204">
        <v>5E-05</v>
      </c>
    </row>
    <row r="59" spans="1:104" s="204" customFormat="1" ht="12.75">
      <c r="A59" s="151">
        <v>44</v>
      </c>
      <c r="B59" s="152" t="s">
        <v>236</v>
      </c>
      <c r="C59" s="153" t="s">
        <v>221</v>
      </c>
      <c r="D59" s="200" t="s">
        <v>81</v>
      </c>
      <c r="E59" s="201">
        <v>1</v>
      </c>
      <c r="F59" s="201"/>
      <c r="G59" s="202">
        <f t="shared" si="18"/>
        <v>0</v>
      </c>
      <c r="H59" s="203"/>
      <c r="O59" s="205">
        <v>2</v>
      </c>
      <c r="AA59" s="123">
        <v>12</v>
      </c>
      <c r="AB59" s="123">
        <v>1</v>
      </c>
      <c r="AC59" s="123">
        <v>52</v>
      </c>
      <c r="AZ59" s="204">
        <v>2</v>
      </c>
      <c r="BA59" s="204">
        <f t="shared" si="19"/>
        <v>0</v>
      </c>
      <c r="BB59" s="204">
        <f t="shared" si="20"/>
        <v>0</v>
      </c>
      <c r="BC59" s="204">
        <f t="shared" si="21"/>
        <v>0</v>
      </c>
      <c r="BD59" s="204">
        <f t="shared" si="22"/>
        <v>0</v>
      </c>
      <c r="BE59" s="204">
        <f t="shared" si="23"/>
        <v>0</v>
      </c>
      <c r="CZ59" s="204">
        <v>0</v>
      </c>
    </row>
    <row r="60" spans="1:54" s="204" customFormat="1" ht="12.75">
      <c r="A60" s="151">
        <v>45</v>
      </c>
      <c r="B60" s="152" t="s">
        <v>124</v>
      </c>
      <c r="C60" s="153" t="s">
        <v>179</v>
      </c>
      <c r="D60" s="200" t="s">
        <v>81</v>
      </c>
      <c r="E60" s="201">
        <v>15</v>
      </c>
      <c r="F60" s="201"/>
      <c r="G60" s="202">
        <f>E60*F60</f>
        <v>0</v>
      </c>
      <c r="H60" s="203"/>
      <c r="O60" s="205"/>
      <c r="AA60" s="123">
        <v>12</v>
      </c>
      <c r="AB60" s="123">
        <v>1</v>
      </c>
      <c r="AC60" s="123">
        <v>53</v>
      </c>
      <c r="AZ60" s="123">
        <v>2</v>
      </c>
      <c r="BB60" s="123">
        <f t="shared" si="20"/>
        <v>0</v>
      </c>
    </row>
    <row r="61" spans="1:54" ht="12.75">
      <c r="A61" s="151">
        <v>46</v>
      </c>
      <c r="B61" s="152" t="s">
        <v>232</v>
      </c>
      <c r="C61" s="153" t="s">
        <v>180</v>
      </c>
      <c r="D61" s="154" t="s">
        <v>81</v>
      </c>
      <c r="E61" s="155">
        <v>4</v>
      </c>
      <c r="F61" s="155"/>
      <c r="G61" s="156">
        <f>E61*F61</f>
        <v>0</v>
      </c>
      <c r="H61" s="124"/>
      <c r="O61" s="205"/>
      <c r="AA61" s="123">
        <v>12</v>
      </c>
      <c r="AB61" s="123">
        <v>1</v>
      </c>
      <c r="AC61" s="123">
        <v>54</v>
      </c>
      <c r="AZ61" s="123">
        <v>2</v>
      </c>
      <c r="BB61" s="123">
        <f t="shared" si="20"/>
        <v>0</v>
      </c>
    </row>
    <row r="62" spans="1:54" ht="12.75">
      <c r="A62" s="151">
        <v>47</v>
      </c>
      <c r="B62" s="152" t="s">
        <v>233</v>
      </c>
      <c r="C62" s="153" t="s">
        <v>223</v>
      </c>
      <c r="D62" s="154" t="s">
        <v>81</v>
      </c>
      <c r="E62" s="155">
        <v>6</v>
      </c>
      <c r="F62" s="155"/>
      <c r="G62" s="156">
        <f>E62*F62</f>
        <v>0</v>
      </c>
      <c r="H62" s="124"/>
      <c r="O62" s="150"/>
      <c r="AA62" s="123">
        <v>12</v>
      </c>
      <c r="AB62" s="123">
        <v>1</v>
      </c>
      <c r="AC62" s="123">
        <v>55</v>
      </c>
      <c r="AZ62" s="123">
        <v>2</v>
      </c>
      <c r="BB62" s="123">
        <f t="shared" si="20"/>
        <v>0</v>
      </c>
    </row>
    <row r="63" spans="1:54" ht="12.75">
      <c r="A63" s="151">
        <v>48</v>
      </c>
      <c r="B63" s="152" t="s">
        <v>234</v>
      </c>
      <c r="C63" s="153" t="s">
        <v>224</v>
      </c>
      <c r="D63" s="154" t="s">
        <v>81</v>
      </c>
      <c r="E63" s="155">
        <v>2</v>
      </c>
      <c r="F63" s="155"/>
      <c r="G63" s="156">
        <f>E63*F63</f>
        <v>0</v>
      </c>
      <c r="H63" s="124"/>
      <c r="O63" s="150"/>
      <c r="AA63" s="123">
        <v>12</v>
      </c>
      <c r="AB63" s="123">
        <v>1</v>
      </c>
      <c r="AC63" s="123">
        <v>56</v>
      </c>
      <c r="AZ63" s="123">
        <v>2</v>
      </c>
      <c r="BB63" s="123">
        <f t="shared" si="20"/>
        <v>0</v>
      </c>
    </row>
    <row r="64" spans="1:54" ht="12.75">
      <c r="A64" s="151">
        <v>49</v>
      </c>
      <c r="B64" s="152" t="s">
        <v>235</v>
      </c>
      <c r="C64" s="153" t="s">
        <v>225</v>
      </c>
      <c r="D64" s="154" t="s">
        <v>81</v>
      </c>
      <c r="E64" s="155">
        <v>3</v>
      </c>
      <c r="F64" s="155"/>
      <c r="G64" s="156">
        <f>E64*F64</f>
        <v>0</v>
      </c>
      <c r="H64" s="124"/>
      <c r="O64" s="150"/>
      <c r="AA64" s="123">
        <v>12</v>
      </c>
      <c r="AB64" s="123">
        <v>1</v>
      </c>
      <c r="AC64" s="123">
        <v>57</v>
      </c>
      <c r="AZ64" s="123">
        <v>2</v>
      </c>
      <c r="BB64" s="123">
        <f t="shared" si="20"/>
        <v>0</v>
      </c>
    </row>
    <row r="65" spans="1:104" ht="12.75">
      <c r="A65" s="151">
        <v>50</v>
      </c>
      <c r="B65" s="152" t="s">
        <v>124</v>
      </c>
      <c r="C65" s="153" t="s">
        <v>125</v>
      </c>
      <c r="D65" s="154" t="s">
        <v>81</v>
      </c>
      <c r="E65" s="155">
        <v>1</v>
      </c>
      <c r="F65" s="155"/>
      <c r="G65" s="156">
        <f t="shared" si="18"/>
        <v>0</v>
      </c>
      <c r="H65" s="124"/>
      <c r="O65" s="150">
        <v>2</v>
      </c>
      <c r="AA65" s="123">
        <v>12</v>
      </c>
      <c r="AB65" s="123">
        <v>1</v>
      </c>
      <c r="AC65" s="123">
        <v>58</v>
      </c>
      <c r="AZ65" s="123">
        <v>2</v>
      </c>
      <c r="BA65" s="123">
        <f t="shared" si="19"/>
        <v>0</v>
      </c>
      <c r="BB65" s="123">
        <f t="shared" si="20"/>
        <v>0</v>
      </c>
      <c r="BC65" s="123">
        <f t="shared" si="21"/>
        <v>0</v>
      </c>
      <c r="BD65" s="123">
        <f t="shared" si="22"/>
        <v>0</v>
      </c>
      <c r="BE65" s="123">
        <f t="shared" si="23"/>
        <v>0</v>
      </c>
      <c r="CZ65" s="123">
        <v>4E-05</v>
      </c>
    </row>
    <row r="66" spans="1:104" ht="12.75">
      <c r="A66" s="151">
        <v>51</v>
      </c>
      <c r="B66" s="152" t="s">
        <v>128</v>
      </c>
      <c r="C66" s="153" t="s">
        <v>226</v>
      </c>
      <c r="D66" s="154" t="s">
        <v>81</v>
      </c>
      <c r="E66" s="155">
        <v>1</v>
      </c>
      <c r="F66" s="155"/>
      <c r="G66" s="156">
        <f t="shared" si="18"/>
        <v>0</v>
      </c>
      <c r="H66" s="124"/>
      <c r="O66" s="150">
        <v>2</v>
      </c>
      <c r="AA66" s="123">
        <v>12</v>
      </c>
      <c r="AB66" s="123">
        <v>1</v>
      </c>
      <c r="AC66" s="123">
        <v>59</v>
      </c>
      <c r="AZ66" s="123">
        <v>2</v>
      </c>
      <c r="BA66" s="123">
        <f t="shared" si="19"/>
        <v>0</v>
      </c>
      <c r="BB66" s="123">
        <f t="shared" si="20"/>
        <v>0</v>
      </c>
      <c r="BC66" s="123">
        <f t="shared" si="21"/>
        <v>0</v>
      </c>
      <c r="BD66" s="123">
        <f t="shared" si="22"/>
        <v>0</v>
      </c>
      <c r="BE66" s="123">
        <f t="shared" si="23"/>
        <v>0</v>
      </c>
      <c r="CZ66" s="123">
        <v>0.00036</v>
      </c>
    </row>
    <row r="67" spans="1:54" ht="12.75">
      <c r="A67" s="151">
        <v>52</v>
      </c>
      <c r="B67" s="152" t="s">
        <v>124</v>
      </c>
      <c r="C67" s="153" t="s">
        <v>185</v>
      </c>
      <c r="D67" s="154" t="s">
        <v>81</v>
      </c>
      <c r="E67" s="155">
        <v>6</v>
      </c>
      <c r="F67" s="155"/>
      <c r="G67" s="156">
        <f>E67*F67</f>
        <v>0</v>
      </c>
      <c r="H67" s="124"/>
      <c r="O67" s="150"/>
      <c r="AA67" s="123">
        <v>12</v>
      </c>
      <c r="AB67" s="123">
        <v>1</v>
      </c>
      <c r="AC67" s="123">
        <v>60</v>
      </c>
      <c r="AZ67" s="123">
        <v>2</v>
      </c>
      <c r="BB67" s="123">
        <f t="shared" si="20"/>
        <v>0</v>
      </c>
    </row>
    <row r="68" spans="1:54" ht="12.75">
      <c r="A68" s="151">
        <v>53</v>
      </c>
      <c r="B68" s="152" t="s">
        <v>126</v>
      </c>
      <c r="C68" s="153" t="s">
        <v>181</v>
      </c>
      <c r="D68" s="154" t="s">
        <v>81</v>
      </c>
      <c r="E68" s="155">
        <v>3</v>
      </c>
      <c r="F68" s="155"/>
      <c r="G68" s="156">
        <f>E68*F68</f>
        <v>0</v>
      </c>
      <c r="H68" s="124"/>
      <c r="O68" s="150"/>
      <c r="AA68" s="123">
        <v>12</v>
      </c>
      <c r="AB68" s="123">
        <v>1</v>
      </c>
      <c r="AC68" s="123">
        <v>61</v>
      </c>
      <c r="AZ68" s="123">
        <v>2</v>
      </c>
      <c r="BB68" s="123">
        <f t="shared" si="20"/>
        <v>0</v>
      </c>
    </row>
    <row r="69" spans="1:54" ht="12.75">
      <c r="A69" s="151">
        <v>54</v>
      </c>
      <c r="B69" s="152" t="s">
        <v>127</v>
      </c>
      <c r="C69" s="153" t="s">
        <v>182</v>
      </c>
      <c r="D69" s="154" t="s">
        <v>81</v>
      </c>
      <c r="E69" s="155">
        <v>1</v>
      </c>
      <c r="F69" s="155"/>
      <c r="G69" s="156">
        <f>E69*F69</f>
        <v>0</v>
      </c>
      <c r="H69" s="124"/>
      <c r="O69" s="150"/>
      <c r="AA69" s="123">
        <v>12</v>
      </c>
      <c r="AB69" s="123">
        <v>1</v>
      </c>
      <c r="AC69" s="123">
        <v>62</v>
      </c>
      <c r="AZ69" s="123">
        <v>2</v>
      </c>
      <c r="BB69" s="123">
        <f t="shared" si="20"/>
        <v>0</v>
      </c>
    </row>
    <row r="70" spans="1:54" ht="12.75">
      <c r="A70" s="151">
        <v>55</v>
      </c>
      <c r="B70" s="152" t="s">
        <v>128</v>
      </c>
      <c r="C70" s="153" t="s">
        <v>183</v>
      </c>
      <c r="D70" s="154" t="s">
        <v>81</v>
      </c>
      <c r="E70" s="155">
        <v>1</v>
      </c>
      <c r="F70" s="155"/>
      <c r="G70" s="156">
        <f>E70*F70</f>
        <v>0</v>
      </c>
      <c r="H70" s="124"/>
      <c r="O70" s="150"/>
      <c r="AA70" s="123">
        <v>12</v>
      </c>
      <c r="AB70" s="123">
        <v>1</v>
      </c>
      <c r="AC70" s="123">
        <v>63</v>
      </c>
      <c r="AZ70" s="123">
        <v>2</v>
      </c>
      <c r="BB70" s="123">
        <f t="shared" si="20"/>
        <v>0</v>
      </c>
    </row>
    <row r="71" spans="1:54" ht="12.75">
      <c r="A71" s="151">
        <v>56</v>
      </c>
      <c r="B71" s="152" t="s">
        <v>184</v>
      </c>
      <c r="C71" s="153" t="s">
        <v>227</v>
      </c>
      <c r="D71" s="154" t="s">
        <v>228</v>
      </c>
      <c r="E71" s="155">
        <v>1</v>
      </c>
      <c r="F71" s="155"/>
      <c r="G71" s="156">
        <f>E71*F71</f>
        <v>0</v>
      </c>
      <c r="H71" s="124"/>
      <c r="O71" s="150"/>
      <c r="AA71" s="123">
        <v>12</v>
      </c>
      <c r="AB71" s="123">
        <v>1</v>
      </c>
      <c r="AC71" s="123">
        <v>64</v>
      </c>
      <c r="AZ71" s="123">
        <v>2</v>
      </c>
      <c r="BB71" s="123">
        <f t="shared" si="20"/>
        <v>0</v>
      </c>
    </row>
    <row r="72" spans="1:104" ht="12.75">
      <c r="A72" s="151">
        <v>57</v>
      </c>
      <c r="B72" s="152" t="s">
        <v>129</v>
      </c>
      <c r="C72" s="153" t="s">
        <v>130</v>
      </c>
      <c r="D72" s="154" t="s">
        <v>81</v>
      </c>
      <c r="E72" s="155">
        <v>8</v>
      </c>
      <c r="F72" s="155"/>
      <c r="G72" s="156">
        <f t="shared" si="18"/>
        <v>0</v>
      </c>
      <c r="H72" s="124"/>
      <c r="O72" s="150">
        <v>2</v>
      </c>
      <c r="AA72" s="123">
        <v>12</v>
      </c>
      <c r="AB72" s="123">
        <v>1</v>
      </c>
      <c r="AC72" s="123">
        <v>65</v>
      </c>
      <c r="AZ72" s="123">
        <v>2</v>
      </c>
      <c r="BA72" s="123">
        <f t="shared" si="19"/>
        <v>0</v>
      </c>
      <c r="BB72" s="123">
        <f aca="true" t="shared" si="24" ref="BB72:BB96">IF(AZ72=2,G72,0)</f>
        <v>0</v>
      </c>
      <c r="BC72" s="123">
        <f t="shared" si="21"/>
        <v>0</v>
      </c>
      <c r="BD72" s="123">
        <f t="shared" si="22"/>
        <v>0</v>
      </c>
      <c r="BE72" s="123">
        <f t="shared" si="23"/>
        <v>0</v>
      </c>
      <c r="CZ72" s="123">
        <v>0.00252</v>
      </c>
    </row>
    <row r="73" spans="1:104" ht="12.75">
      <c r="A73" s="151">
        <v>58</v>
      </c>
      <c r="B73" s="152" t="s">
        <v>131</v>
      </c>
      <c r="C73" s="153" t="s">
        <v>132</v>
      </c>
      <c r="D73" s="154" t="s">
        <v>81</v>
      </c>
      <c r="E73" s="155">
        <v>8</v>
      </c>
      <c r="F73" s="155"/>
      <c r="G73" s="156">
        <f t="shared" si="18"/>
        <v>0</v>
      </c>
      <c r="H73" s="124"/>
      <c r="O73" s="150">
        <v>2</v>
      </c>
      <c r="AA73" s="123">
        <v>12</v>
      </c>
      <c r="AB73" s="123">
        <v>1</v>
      </c>
      <c r="AC73" s="123">
        <v>66</v>
      </c>
      <c r="AZ73" s="123">
        <v>2</v>
      </c>
      <c r="BA73" s="123">
        <f t="shared" si="19"/>
        <v>0</v>
      </c>
      <c r="BB73" s="123">
        <f t="shared" si="24"/>
        <v>0</v>
      </c>
      <c r="BC73" s="123">
        <f t="shared" si="21"/>
        <v>0</v>
      </c>
      <c r="BD73" s="123">
        <f t="shared" si="22"/>
        <v>0</v>
      </c>
      <c r="BE73" s="123">
        <f t="shared" si="23"/>
        <v>0</v>
      </c>
      <c r="CZ73" s="123">
        <v>0.00068</v>
      </c>
    </row>
    <row r="74" spans="1:104" ht="12.75">
      <c r="A74" s="151">
        <v>59</v>
      </c>
      <c r="B74" s="152" t="s">
        <v>133</v>
      </c>
      <c r="C74" s="153" t="s">
        <v>134</v>
      </c>
      <c r="D74" s="154" t="s">
        <v>53</v>
      </c>
      <c r="E74" s="155"/>
      <c r="F74" s="155">
        <v>0.4</v>
      </c>
      <c r="G74" s="156">
        <f t="shared" si="18"/>
        <v>0</v>
      </c>
      <c r="H74" s="124"/>
      <c r="O74" s="150">
        <v>2</v>
      </c>
      <c r="AA74" s="123">
        <v>12</v>
      </c>
      <c r="AB74" s="123">
        <v>1</v>
      </c>
      <c r="AC74" s="123">
        <v>67</v>
      </c>
      <c r="AZ74" s="123">
        <v>2</v>
      </c>
      <c r="BA74" s="123">
        <f t="shared" si="19"/>
        <v>0</v>
      </c>
      <c r="BB74" s="123">
        <f t="shared" si="24"/>
        <v>0</v>
      </c>
      <c r="BC74" s="123">
        <f t="shared" si="21"/>
        <v>0</v>
      </c>
      <c r="BD74" s="123">
        <f t="shared" si="22"/>
        <v>0</v>
      </c>
      <c r="BE74" s="123">
        <f t="shared" si="23"/>
        <v>0</v>
      </c>
      <c r="CZ74" s="123">
        <v>0</v>
      </c>
    </row>
    <row r="75" spans="1:57" ht="12.75">
      <c r="A75" s="157"/>
      <c r="B75" s="158" t="s">
        <v>64</v>
      </c>
      <c r="C75" s="159" t="str">
        <f>CONCATENATE(B51," ",C51)</f>
        <v>734 Armatury</v>
      </c>
      <c r="D75" s="157"/>
      <c r="E75" s="160"/>
      <c r="F75" s="160"/>
      <c r="G75" s="161">
        <f>SUM(G51:G74)</f>
        <v>0</v>
      </c>
      <c r="H75" s="124"/>
      <c r="O75" s="150">
        <v>4</v>
      </c>
      <c r="AA75" s="123">
        <v>12</v>
      </c>
      <c r="AB75" s="123">
        <v>1</v>
      </c>
      <c r="AC75" s="123">
        <v>68</v>
      </c>
      <c r="AZ75" s="123">
        <v>2</v>
      </c>
      <c r="BA75" s="162">
        <f>SUM(BA51:BA74)</f>
        <v>0</v>
      </c>
      <c r="BB75" s="123">
        <f>IF(AZ75=2,G75,0)</f>
        <v>0</v>
      </c>
      <c r="BC75" s="162">
        <f>SUM(BC51:BC74)</f>
        <v>0</v>
      </c>
      <c r="BD75" s="162">
        <f>SUM(BD51:BD74)</f>
        <v>0</v>
      </c>
      <c r="BE75" s="162">
        <f>SUM(BE51:BE74)</f>
        <v>0</v>
      </c>
    </row>
    <row r="76" spans="1:54" ht="12.75">
      <c r="A76" s="143" t="s">
        <v>63</v>
      </c>
      <c r="B76" s="144" t="s">
        <v>135</v>
      </c>
      <c r="C76" s="145" t="s">
        <v>191</v>
      </c>
      <c r="D76" s="146"/>
      <c r="E76" s="147"/>
      <c r="F76" s="147"/>
      <c r="G76" s="148"/>
      <c r="H76" s="176"/>
      <c r="I76" s="149"/>
      <c r="O76" s="150">
        <v>1</v>
      </c>
      <c r="AA76" s="123">
        <v>12</v>
      </c>
      <c r="AB76" s="123">
        <v>1</v>
      </c>
      <c r="AC76" s="123">
        <v>69</v>
      </c>
      <c r="BB76" s="123">
        <f t="shared" si="24"/>
        <v>0</v>
      </c>
    </row>
    <row r="77" spans="1:104" ht="12.75">
      <c r="A77" s="151">
        <v>60</v>
      </c>
      <c r="B77" s="152" t="s">
        <v>136</v>
      </c>
      <c r="C77" s="153" t="s">
        <v>137</v>
      </c>
      <c r="D77" s="154" t="s">
        <v>81</v>
      </c>
      <c r="E77" s="155">
        <v>79</v>
      </c>
      <c r="F77" s="155"/>
      <c r="G77" s="156">
        <f aca="true" t="shared" si="25" ref="G77:G95">E77*F77</f>
        <v>0</v>
      </c>
      <c r="H77" s="124"/>
      <c r="O77" s="150">
        <v>2</v>
      </c>
      <c r="AA77" s="123">
        <v>12</v>
      </c>
      <c r="AB77" s="123">
        <v>1</v>
      </c>
      <c r="AC77" s="123">
        <v>70</v>
      </c>
      <c r="AZ77" s="123">
        <v>2</v>
      </c>
      <c r="BA77" s="123">
        <f aca="true" t="shared" si="26" ref="BA77:BA96">IF(AZ77=1,G77,0)</f>
        <v>0</v>
      </c>
      <c r="BB77" s="123">
        <f t="shared" si="24"/>
        <v>0</v>
      </c>
      <c r="BC77" s="123">
        <f aca="true" t="shared" si="27" ref="BC77:BC96">IF(AZ77=3,G77,0)</f>
        <v>0</v>
      </c>
      <c r="BD77" s="123">
        <f aca="true" t="shared" si="28" ref="BD77:BD96">IF(AZ77=4,G77,0)</f>
        <v>0</v>
      </c>
      <c r="BE77" s="123">
        <f aca="true" t="shared" si="29" ref="BE77:BE96">IF(AZ77=5,G77,0)</f>
        <v>0</v>
      </c>
      <c r="CZ77" s="123">
        <v>0</v>
      </c>
    </row>
    <row r="78" spans="1:104" ht="12.75">
      <c r="A78" s="151">
        <v>61</v>
      </c>
      <c r="B78" s="152" t="s">
        <v>138</v>
      </c>
      <c r="C78" s="153" t="s">
        <v>192</v>
      </c>
      <c r="D78" s="154" t="s">
        <v>81</v>
      </c>
      <c r="E78" s="155">
        <v>79</v>
      </c>
      <c r="F78" s="155"/>
      <c r="G78" s="156">
        <f t="shared" si="25"/>
        <v>0</v>
      </c>
      <c r="H78" s="124"/>
      <c r="O78" s="150">
        <v>2</v>
      </c>
      <c r="AA78" s="123">
        <v>12</v>
      </c>
      <c r="AB78" s="123">
        <v>1</v>
      </c>
      <c r="AC78" s="123">
        <v>71</v>
      </c>
      <c r="AZ78" s="123">
        <v>2</v>
      </c>
      <c r="BA78" s="123">
        <f t="shared" si="26"/>
        <v>0</v>
      </c>
      <c r="BB78" s="123">
        <f t="shared" si="24"/>
        <v>0</v>
      </c>
      <c r="BC78" s="123">
        <f t="shared" si="27"/>
        <v>0</v>
      </c>
      <c r="BD78" s="123">
        <f t="shared" si="28"/>
        <v>0</v>
      </c>
      <c r="BE78" s="123">
        <f t="shared" si="29"/>
        <v>0</v>
      </c>
      <c r="CZ78" s="123">
        <v>0</v>
      </c>
    </row>
    <row r="79" spans="1:104" ht="12.75">
      <c r="A79" s="151">
        <v>62</v>
      </c>
      <c r="B79" s="152" t="s">
        <v>139</v>
      </c>
      <c r="C79" s="153" t="s">
        <v>193</v>
      </c>
      <c r="D79" s="154" t="s">
        <v>81</v>
      </c>
      <c r="E79" s="155">
        <v>3</v>
      </c>
      <c r="F79" s="155"/>
      <c r="G79" s="156">
        <f t="shared" si="25"/>
        <v>0</v>
      </c>
      <c r="H79" s="124"/>
      <c r="O79" s="150">
        <v>2</v>
      </c>
      <c r="AA79" s="123">
        <v>12</v>
      </c>
      <c r="AB79" s="123">
        <v>1</v>
      </c>
      <c r="AC79" s="123">
        <v>72</v>
      </c>
      <c r="AZ79" s="123">
        <v>2</v>
      </c>
      <c r="BA79" s="123">
        <f t="shared" si="26"/>
        <v>0</v>
      </c>
      <c r="BB79" s="123">
        <f t="shared" si="24"/>
        <v>0</v>
      </c>
      <c r="BC79" s="123">
        <f t="shared" si="27"/>
        <v>0</v>
      </c>
      <c r="BD79" s="123">
        <f t="shared" si="28"/>
        <v>0</v>
      </c>
      <c r="BE79" s="123">
        <f t="shared" si="29"/>
        <v>0</v>
      </c>
      <c r="CZ79" s="123">
        <v>0.03264</v>
      </c>
    </row>
    <row r="80" spans="1:104" ht="12.75">
      <c r="A80" s="151">
        <v>63</v>
      </c>
      <c r="B80" s="152" t="s">
        <v>140</v>
      </c>
      <c r="C80" s="153" t="s">
        <v>194</v>
      </c>
      <c r="D80" s="154" t="s">
        <v>81</v>
      </c>
      <c r="E80" s="155">
        <v>9</v>
      </c>
      <c r="F80" s="155"/>
      <c r="G80" s="156">
        <f t="shared" si="25"/>
        <v>0</v>
      </c>
      <c r="H80" s="124"/>
      <c r="O80" s="150">
        <v>2</v>
      </c>
      <c r="AA80" s="123">
        <v>12</v>
      </c>
      <c r="AB80" s="123">
        <v>1</v>
      </c>
      <c r="AC80" s="123">
        <v>73</v>
      </c>
      <c r="AZ80" s="123">
        <v>2</v>
      </c>
      <c r="BA80" s="123">
        <f t="shared" si="26"/>
        <v>0</v>
      </c>
      <c r="BB80" s="123">
        <f t="shared" si="24"/>
        <v>0</v>
      </c>
      <c r="BC80" s="123">
        <f t="shared" si="27"/>
        <v>0</v>
      </c>
      <c r="BD80" s="123">
        <f t="shared" si="28"/>
        <v>0</v>
      </c>
      <c r="BE80" s="123">
        <f t="shared" si="29"/>
        <v>0</v>
      </c>
      <c r="CZ80" s="123">
        <v>0.0025</v>
      </c>
    </row>
    <row r="81" spans="1:104" ht="12.75">
      <c r="A81" s="151">
        <v>64</v>
      </c>
      <c r="B81" s="152" t="s">
        <v>205</v>
      </c>
      <c r="C81" s="153" t="s">
        <v>195</v>
      </c>
      <c r="D81" s="154" t="s">
        <v>81</v>
      </c>
      <c r="E81" s="155">
        <v>4</v>
      </c>
      <c r="F81" s="155"/>
      <c r="G81" s="156">
        <f t="shared" si="25"/>
        <v>0</v>
      </c>
      <c r="H81" s="124"/>
      <c r="O81" s="150">
        <v>2</v>
      </c>
      <c r="AA81" s="123">
        <v>12</v>
      </c>
      <c r="AB81" s="123">
        <v>1</v>
      </c>
      <c r="AC81" s="123">
        <v>74</v>
      </c>
      <c r="AZ81" s="123">
        <v>2</v>
      </c>
      <c r="BA81" s="123">
        <f t="shared" si="26"/>
        <v>0</v>
      </c>
      <c r="BB81" s="123">
        <f t="shared" si="24"/>
        <v>0</v>
      </c>
      <c r="BC81" s="123">
        <f t="shared" si="27"/>
        <v>0</v>
      </c>
      <c r="BD81" s="123">
        <f t="shared" si="28"/>
        <v>0</v>
      </c>
      <c r="BE81" s="123">
        <f t="shared" si="29"/>
        <v>0</v>
      </c>
      <c r="CZ81" s="123">
        <v>0.005</v>
      </c>
    </row>
    <row r="82" spans="1:104" ht="12.75">
      <c r="A82" s="151">
        <v>65</v>
      </c>
      <c r="B82" s="152" t="s">
        <v>206</v>
      </c>
      <c r="C82" s="153" t="s">
        <v>196</v>
      </c>
      <c r="D82" s="154" t="s">
        <v>81</v>
      </c>
      <c r="E82" s="155">
        <v>8</v>
      </c>
      <c r="F82" s="155"/>
      <c r="G82" s="156">
        <f t="shared" si="25"/>
        <v>0</v>
      </c>
      <c r="H82" s="124"/>
      <c r="O82" s="150">
        <v>2</v>
      </c>
      <c r="AA82" s="123">
        <v>12</v>
      </c>
      <c r="AB82" s="123">
        <v>1</v>
      </c>
      <c r="AC82" s="123">
        <v>75</v>
      </c>
      <c r="AZ82" s="123">
        <v>2</v>
      </c>
      <c r="BA82" s="123">
        <f t="shared" si="26"/>
        <v>0</v>
      </c>
      <c r="BB82" s="123">
        <f t="shared" si="24"/>
        <v>0</v>
      </c>
      <c r="BC82" s="123">
        <f t="shared" si="27"/>
        <v>0</v>
      </c>
      <c r="BD82" s="123">
        <f t="shared" si="28"/>
        <v>0</v>
      </c>
      <c r="BE82" s="123">
        <f t="shared" si="29"/>
        <v>0</v>
      </c>
      <c r="CZ82" s="123">
        <v>0.02</v>
      </c>
    </row>
    <row r="83" spans="1:104" ht="12.75">
      <c r="A83" s="151">
        <v>66</v>
      </c>
      <c r="B83" s="152" t="s">
        <v>207</v>
      </c>
      <c r="C83" s="153" t="s">
        <v>197</v>
      </c>
      <c r="D83" s="154" t="s">
        <v>81</v>
      </c>
      <c r="E83" s="155">
        <v>8</v>
      </c>
      <c r="F83" s="155"/>
      <c r="G83" s="156">
        <f t="shared" si="25"/>
        <v>0</v>
      </c>
      <c r="H83" s="124"/>
      <c r="O83" s="150">
        <v>2</v>
      </c>
      <c r="AA83" s="123">
        <v>12</v>
      </c>
      <c r="AB83" s="123">
        <v>1</v>
      </c>
      <c r="AC83" s="123">
        <v>76</v>
      </c>
      <c r="AZ83" s="123">
        <v>2</v>
      </c>
      <c r="BA83" s="123">
        <f t="shared" si="26"/>
        <v>0</v>
      </c>
      <c r="BB83" s="123">
        <f t="shared" si="24"/>
        <v>0</v>
      </c>
      <c r="BC83" s="123">
        <f t="shared" si="27"/>
        <v>0</v>
      </c>
      <c r="BD83" s="123">
        <f t="shared" si="28"/>
        <v>0</v>
      </c>
      <c r="BE83" s="123">
        <f t="shared" si="29"/>
        <v>0</v>
      </c>
      <c r="CZ83" s="123">
        <v>0.0175</v>
      </c>
    </row>
    <row r="84" spans="1:104" ht="12.75">
      <c r="A84" s="151">
        <v>67</v>
      </c>
      <c r="B84" s="152" t="s">
        <v>208</v>
      </c>
      <c r="C84" s="153" t="s">
        <v>198</v>
      </c>
      <c r="D84" s="154" t="s">
        <v>81</v>
      </c>
      <c r="E84" s="155">
        <v>4</v>
      </c>
      <c r="F84" s="155"/>
      <c r="G84" s="156">
        <f t="shared" si="25"/>
        <v>0</v>
      </c>
      <c r="H84" s="124"/>
      <c r="O84" s="150">
        <v>2</v>
      </c>
      <c r="AA84" s="123">
        <v>12</v>
      </c>
      <c r="AB84" s="123">
        <v>1</v>
      </c>
      <c r="AC84" s="123">
        <v>77</v>
      </c>
      <c r="AZ84" s="123">
        <v>2</v>
      </c>
      <c r="BA84" s="123">
        <f t="shared" si="26"/>
        <v>0</v>
      </c>
      <c r="BB84" s="123">
        <f t="shared" si="24"/>
        <v>0</v>
      </c>
      <c r="BC84" s="123">
        <f t="shared" si="27"/>
        <v>0</v>
      </c>
      <c r="BD84" s="123">
        <f t="shared" si="28"/>
        <v>0</v>
      </c>
      <c r="BE84" s="123">
        <f t="shared" si="29"/>
        <v>0</v>
      </c>
      <c r="CZ84" s="123">
        <v>0.0124</v>
      </c>
    </row>
    <row r="85" spans="1:104" ht="12.75">
      <c r="A85" s="151">
        <v>68</v>
      </c>
      <c r="B85" s="152" t="s">
        <v>142</v>
      </c>
      <c r="C85" s="153" t="s">
        <v>199</v>
      </c>
      <c r="D85" s="154" t="s">
        <v>81</v>
      </c>
      <c r="E85" s="155">
        <v>4</v>
      </c>
      <c r="F85" s="155"/>
      <c r="G85" s="156">
        <f t="shared" si="25"/>
        <v>0</v>
      </c>
      <c r="H85" s="124"/>
      <c r="O85" s="150">
        <v>2</v>
      </c>
      <c r="AA85" s="123">
        <v>12</v>
      </c>
      <c r="AB85" s="123">
        <v>1</v>
      </c>
      <c r="AC85" s="123">
        <v>78</v>
      </c>
      <c r="AZ85" s="123">
        <v>2</v>
      </c>
      <c r="BA85" s="123">
        <f t="shared" si="26"/>
        <v>0</v>
      </c>
      <c r="BB85" s="123">
        <f t="shared" si="24"/>
        <v>0</v>
      </c>
      <c r="BC85" s="123">
        <f t="shared" si="27"/>
        <v>0</v>
      </c>
      <c r="BD85" s="123">
        <f t="shared" si="28"/>
        <v>0</v>
      </c>
      <c r="BE85" s="123">
        <f t="shared" si="29"/>
        <v>0</v>
      </c>
      <c r="CZ85" s="123">
        <v>0.0093</v>
      </c>
    </row>
    <row r="86" spans="1:104" ht="12.75">
      <c r="A86" s="151">
        <v>69</v>
      </c>
      <c r="B86" s="152" t="s">
        <v>141</v>
      </c>
      <c r="C86" s="153" t="s">
        <v>200</v>
      </c>
      <c r="D86" s="154" t="s">
        <v>81</v>
      </c>
      <c r="E86" s="155">
        <v>8</v>
      </c>
      <c r="F86" s="155"/>
      <c r="G86" s="156">
        <f t="shared" si="25"/>
        <v>0</v>
      </c>
      <c r="H86" s="124"/>
      <c r="O86" s="150">
        <v>2</v>
      </c>
      <c r="AA86" s="123">
        <v>12</v>
      </c>
      <c r="AB86" s="123">
        <v>1</v>
      </c>
      <c r="AC86" s="123">
        <v>79</v>
      </c>
      <c r="AZ86" s="123">
        <v>2</v>
      </c>
      <c r="BA86" s="123">
        <f t="shared" si="26"/>
        <v>0</v>
      </c>
      <c r="BB86" s="123">
        <f t="shared" si="24"/>
        <v>0</v>
      </c>
      <c r="BC86" s="123">
        <f t="shared" si="27"/>
        <v>0</v>
      </c>
      <c r="BD86" s="123">
        <f t="shared" si="28"/>
        <v>0</v>
      </c>
      <c r="BE86" s="123">
        <f t="shared" si="29"/>
        <v>0</v>
      </c>
      <c r="CZ86" s="123">
        <v>0.0124</v>
      </c>
    </row>
    <row r="87" spans="1:54" ht="12.75">
      <c r="A87" s="151">
        <v>70</v>
      </c>
      <c r="B87" s="152" t="s">
        <v>209</v>
      </c>
      <c r="C87" s="153" t="s">
        <v>201</v>
      </c>
      <c r="D87" s="154" t="s">
        <v>81</v>
      </c>
      <c r="E87" s="155">
        <v>3</v>
      </c>
      <c r="F87" s="155"/>
      <c r="G87" s="156">
        <f t="shared" si="25"/>
        <v>0</v>
      </c>
      <c r="H87" s="124"/>
      <c r="O87" s="150"/>
      <c r="AA87" s="123">
        <v>12</v>
      </c>
      <c r="AB87" s="123">
        <v>1</v>
      </c>
      <c r="AC87" s="123">
        <v>80</v>
      </c>
      <c r="AZ87" s="123">
        <v>2</v>
      </c>
      <c r="BB87" s="123">
        <f t="shared" si="24"/>
        <v>0</v>
      </c>
    </row>
    <row r="88" spans="1:54" ht="12.75">
      <c r="A88" s="151">
        <v>71</v>
      </c>
      <c r="B88" s="152" t="s">
        <v>210</v>
      </c>
      <c r="C88" s="153" t="s">
        <v>202</v>
      </c>
      <c r="D88" s="154" t="s">
        <v>81</v>
      </c>
      <c r="E88" s="155">
        <v>12</v>
      </c>
      <c r="F88" s="155"/>
      <c r="G88" s="156">
        <f t="shared" si="25"/>
        <v>0</v>
      </c>
      <c r="H88" s="124"/>
      <c r="O88" s="150"/>
      <c r="AA88" s="123">
        <v>12</v>
      </c>
      <c r="AB88" s="123">
        <v>1</v>
      </c>
      <c r="AC88" s="123">
        <v>81</v>
      </c>
      <c r="AZ88" s="123">
        <v>2</v>
      </c>
      <c r="BB88" s="123">
        <f t="shared" si="24"/>
        <v>0</v>
      </c>
    </row>
    <row r="89" spans="1:54" ht="12.75">
      <c r="A89" s="151">
        <v>72</v>
      </c>
      <c r="B89" s="152" t="s">
        <v>211</v>
      </c>
      <c r="C89" s="153" t="s">
        <v>203</v>
      </c>
      <c r="D89" s="154" t="s">
        <v>81</v>
      </c>
      <c r="E89" s="155">
        <v>8</v>
      </c>
      <c r="F89" s="155"/>
      <c r="G89" s="156">
        <f t="shared" si="25"/>
        <v>0</v>
      </c>
      <c r="H89" s="124"/>
      <c r="O89" s="150"/>
      <c r="AA89" s="123">
        <v>12</v>
      </c>
      <c r="AB89" s="123">
        <v>1</v>
      </c>
      <c r="AC89" s="123">
        <v>82</v>
      </c>
      <c r="AZ89" s="123">
        <v>2</v>
      </c>
      <c r="BB89" s="123">
        <f t="shared" si="24"/>
        <v>0</v>
      </c>
    </row>
    <row r="90" spans="1:54" ht="12.75">
      <c r="A90" s="151">
        <v>73</v>
      </c>
      <c r="B90" s="152" t="s">
        <v>212</v>
      </c>
      <c r="C90" s="153" t="s">
        <v>204</v>
      </c>
      <c r="D90" s="154" t="s">
        <v>81</v>
      </c>
      <c r="E90" s="155">
        <v>8</v>
      </c>
      <c r="F90" s="155"/>
      <c r="G90" s="156">
        <f t="shared" si="25"/>
        <v>0</v>
      </c>
      <c r="H90" s="124"/>
      <c r="O90" s="150"/>
      <c r="AA90" s="123">
        <v>12</v>
      </c>
      <c r="AB90" s="123">
        <v>1</v>
      </c>
      <c r="AC90" s="123">
        <v>83</v>
      </c>
      <c r="AZ90" s="123">
        <v>2</v>
      </c>
      <c r="BB90" s="123">
        <f t="shared" si="24"/>
        <v>0</v>
      </c>
    </row>
    <row r="91" spans="1:104" ht="12.75">
      <c r="A91" s="151">
        <v>74</v>
      </c>
      <c r="B91" s="152" t="s">
        <v>143</v>
      </c>
      <c r="C91" s="153" t="s">
        <v>214</v>
      </c>
      <c r="D91" s="154" t="s">
        <v>81</v>
      </c>
      <c r="E91" s="155">
        <v>63</v>
      </c>
      <c r="F91" s="155"/>
      <c r="G91" s="156">
        <f t="shared" si="25"/>
        <v>0</v>
      </c>
      <c r="H91" s="124"/>
      <c r="O91" s="150">
        <v>2</v>
      </c>
      <c r="AA91" s="123">
        <v>12</v>
      </c>
      <c r="AB91" s="123">
        <v>1</v>
      </c>
      <c r="AC91" s="123">
        <v>84</v>
      </c>
      <c r="AZ91" s="123">
        <v>2</v>
      </c>
      <c r="BA91" s="123">
        <f t="shared" si="26"/>
        <v>0</v>
      </c>
      <c r="BB91" s="123">
        <f t="shared" si="24"/>
        <v>0</v>
      </c>
      <c r="BC91" s="123">
        <f t="shared" si="27"/>
        <v>0</v>
      </c>
      <c r="BD91" s="123">
        <f t="shared" si="28"/>
        <v>0</v>
      </c>
      <c r="BE91" s="123">
        <f t="shared" si="29"/>
        <v>0</v>
      </c>
      <c r="CZ91" s="123">
        <v>0.0186</v>
      </c>
    </row>
    <row r="92" spans="1:54" ht="12.75">
      <c r="A92" s="151">
        <v>75</v>
      </c>
      <c r="B92" s="152" t="s">
        <v>189</v>
      </c>
      <c r="C92" s="177" t="s">
        <v>213</v>
      </c>
      <c r="D92" s="154" t="s">
        <v>81</v>
      </c>
      <c r="E92" s="155">
        <v>79</v>
      </c>
      <c r="F92" s="155"/>
      <c r="G92" s="156">
        <f t="shared" si="25"/>
        <v>0</v>
      </c>
      <c r="H92" s="124"/>
      <c r="O92" s="150"/>
      <c r="AA92" s="123">
        <v>12</v>
      </c>
      <c r="AB92" s="123">
        <v>1</v>
      </c>
      <c r="AC92" s="123">
        <v>85</v>
      </c>
      <c r="AZ92" s="123">
        <v>2</v>
      </c>
      <c r="BB92" s="123">
        <f t="shared" si="24"/>
        <v>0</v>
      </c>
    </row>
    <row r="93" spans="1:54" ht="12.75">
      <c r="A93" s="151">
        <v>76</v>
      </c>
      <c r="B93" s="152" t="s">
        <v>217</v>
      </c>
      <c r="C93" s="177" t="s">
        <v>215</v>
      </c>
      <c r="D93" s="154" t="s">
        <v>81</v>
      </c>
      <c r="E93" s="155">
        <v>16</v>
      </c>
      <c r="F93" s="155"/>
      <c r="G93" s="156">
        <f t="shared" si="25"/>
        <v>0</v>
      </c>
      <c r="H93" s="124"/>
      <c r="O93" s="150"/>
      <c r="AA93" s="123">
        <v>12</v>
      </c>
      <c r="AB93" s="123">
        <v>1</v>
      </c>
      <c r="AC93" s="123">
        <v>86</v>
      </c>
      <c r="AZ93" s="123">
        <v>2</v>
      </c>
      <c r="BB93" s="123">
        <f t="shared" si="24"/>
        <v>0</v>
      </c>
    </row>
    <row r="94" spans="1:54" ht="12.75">
      <c r="A94" s="151">
        <v>77</v>
      </c>
      <c r="B94" s="152" t="s">
        <v>218</v>
      </c>
      <c r="C94" s="177" t="s">
        <v>216</v>
      </c>
      <c r="D94" s="154" t="s">
        <v>81</v>
      </c>
      <c r="E94" s="155">
        <v>16</v>
      </c>
      <c r="F94" s="155"/>
      <c r="G94" s="156">
        <f t="shared" si="25"/>
        <v>0</v>
      </c>
      <c r="H94" s="124"/>
      <c r="O94" s="150"/>
      <c r="AA94" s="123">
        <v>12</v>
      </c>
      <c r="AB94" s="123">
        <v>1</v>
      </c>
      <c r="AC94" s="123">
        <v>87</v>
      </c>
      <c r="AZ94" s="123">
        <v>2</v>
      </c>
      <c r="BB94" s="123">
        <f t="shared" si="24"/>
        <v>0</v>
      </c>
    </row>
    <row r="95" spans="1:104" ht="12.75" customHeight="1">
      <c r="A95" s="151">
        <v>78</v>
      </c>
      <c r="B95" s="152" t="s">
        <v>144</v>
      </c>
      <c r="C95" s="153" t="s">
        <v>186</v>
      </c>
      <c r="D95" s="154" t="s">
        <v>79</v>
      </c>
      <c r="E95" s="155">
        <v>1</v>
      </c>
      <c r="F95" s="155"/>
      <c r="G95" s="156">
        <f t="shared" si="25"/>
        <v>0</v>
      </c>
      <c r="H95" s="124"/>
      <c r="O95" s="150">
        <v>2</v>
      </c>
      <c r="AA95" s="123">
        <v>12</v>
      </c>
      <c r="AB95" s="123">
        <v>1</v>
      </c>
      <c r="AC95" s="123">
        <v>88</v>
      </c>
      <c r="AZ95" s="123">
        <v>2</v>
      </c>
      <c r="BA95" s="123">
        <f t="shared" si="26"/>
        <v>0</v>
      </c>
      <c r="BB95" s="123">
        <f t="shared" si="24"/>
        <v>0</v>
      </c>
      <c r="BC95" s="123">
        <f t="shared" si="27"/>
        <v>0</v>
      </c>
      <c r="BD95" s="123">
        <f t="shared" si="28"/>
        <v>0</v>
      </c>
      <c r="BE95" s="123">
        <f t="shared" si="29"/>
        <v>0</v>
      </c>
      <c r="CZ95" s="123">
        <v>0.00786</v>
      </c>
    </row>
    <row r="96" spans="1:104" ht="12.75">
      <c r="A96" s="151">
        <v>79</v>
      </c>
      <c r="B96" s="152" t="s">
        <v>145</v>
      </c>
      <c r="C96" s="153" t="s">
        <v>146</v>
      </c>
      <c r="D96" s="154" t="s">
        <v>53</v>
      </c>
      <c r="E96" s="155"/>
      <c r="F96" s="155">
        <v>0.4</v>
      </c>
      <c r="G96" s="156">
        <f>E96*F96</f>
        <v>0</v>
      </c>
      <c r="H96" s="124"/>
      <c r="O96" s="150">
        <v>2</v>
      </c>
      <c r="AA96" s="123">
        <v>12</v>
      </c>
      <c r="AB96" s="123">
        <v>1</v>
      </c>
      <c r="AC96" s="123">
        <v>89</v>
      </c>
      <c r="AZ96" s="123">
        <v>2</v>
      </c>
      <c r="BA96" s="123">
        <f t="shared" si="26"/>
        <v>0</v>
      </c>
      <c r="BB96" s="123">
        <f t="shared" si="24"/>
        <v>0</v>
      </c>
      <c r="BC96" s="123">
        <f t="shared" si="27"/>
        <v>0</v>
      </c>
      <c r="BD96" s="123">
        <f t="shared" si="28"/>
        <v>0</v>
      </c>
      <c r="BE96" s="123">
        <f t="shared" si="29"/>
        <v>0</v>
      </c>
      <c r="CZ96" s="123">
        <v>0</v>
      </c>
    </row>
    <row r="97" spans="1:57" ht="12.75">
      <c r="A97" s="157"/>
      <c r="B97" s="158" t="s">
        <v>64</v>
      </c>
      <c r="C97" s="159" t="str">
        <f>CONCATENATE(B76," ",C76)</f>
        <v>735 Otopná tělesa</v>
      </c>
      <c r="D97" s="157"/>
      <c r="E97" s="160"/>
      <c r="F97" s="160"/>
      <c r="G97" s="161">
        <f>SUM(G76:G96)</f>
        <v>0</v>
      </c>
      <c r="H97" s="124"/>
      <c r="O97" s="150">
        <v>4</v>
      </c>
      <c r="AA97" s="123">
        <v>12</v>
      </c>
      <c r="AB97" s="123">
        <v>1</v>
      </c>
      <c r="AC97" s="123">
        <v>90</v>
      </c>
      <c r="BA97" s="162">
        <f>SUM(BA76:BA96)</f>
        <v>0</v>
      </c>
      <c r="BB97" s="162">
        <f>SUM(BB76:BB96)</f>
        <v>0</v>
      </c>
      <c r="BC97" s="162">
        <f>SUM(BC76:BC96)</f>
        <v>0</v>
      </c>
      <c r="BD97" s="162">
        <f>SUM(BD76:BD96)</f>
        <v>0</v>
      </c>
      <c r="BE97" s="162">
        <f>SUM(BE76:BE96)</f>
        <v>0</v>
      </c>
    </row>
    <row r="98" spans="1:29" ht="12.75">
      <c r="A98" s="143" t="s">
        <v>63</v>
      </c>
      <c r="B98" s="144" t="s">
        <v>147</v>
      </c>
      <c r="C98" s="145" t="s">
        <v>148</v>
      </c>
      <c r="D98" s="146"/>
      <c r="E98" s="147"/>
      <c r="F98" s="147"/>
      <c r="G98" s="148"/>
      <c r="H98" s="176"/>
      <c r="I98" s="149"/>
      <c r="O98" s="150">
        <v>1</v>
      </c>
      <c r="AA98" s="123">
        <v>12</v>
      </c>
      <c r="AB98" s="123">
        <v>1</v>
      </c>
      <c r="AC98" s="123">
        <v>91</v>
      </c>
    </row>
    <row r="99" spans="1:104" ht="12.75">
      <c r="A99" s="151">
        <v>80</v>
      </c>
      <c r="B99" s="152" t="s">
        <v>149</v>
      </c>
      <c r="C99" s="153" t="s">
        <v>187</v>
      </c>
      <c r="D99" s="154" t="s">
        <v>150</v>
      </c>
      <c r="E99" s="155">
        <v>24</v>
      </c>
      <c r="F99" s="155"/>
      <c r="G99" s="156">
        <f>E99*F99</f>
        <v>0</v>
      </c>
      <c r="H99" s="124"/>
      <c r="O99" s="150">
        <v>2</v>
      </c>
      <c r="AA99" s="123">
        <v>12</v>
      </c>
      <c r="AB99" s="123">
        <v>1</v>
      </c>
      <c r="AC99" s="123">
        <v>92</v>
      </c>
      <c r="AZ99" s="123">
        <v>1</v>
      </c>
      <c r="BA99" s="123">
        <f>IF(AZ99=1,G99,0)</f>
        <v>0</v>
      </c>
      <c r="BB99" s="123">
        <f>IF(AZ99=2,G99,0)</f>
        <v>0</v>
      </c>
      <c r="BC99" s="123">
        <f>IF(AZ99=3,G99,0)</f>
        <v>0</v>
      </c>
      <c r="BD99" s="123">
        <f>IF(AZ99=4,G99,0)</f>
        <v>0</v>
      </c>
      <c r="BE99" s="123">
        <f>IF(AZ99=5,G99,0)</f>
        <v>0</v>
      </c>
      <c r="CZ99" s="123">
        <v>0</v>
      </c>
    </row>
    <row r="100" spans="1:104" ht="12.75">
      <c r="A100" s="151">
        <v>81</v>
      </c>
      <c r="B100" s="152" t="s">
        <v>151</v>
      </c>
      <c r="C100" s="153" t="s">
        <v>152</v>
      </c>
      <c r="D100" s="154" t="s">
        <v>150</v>
      </c>
      <c r="E100" s="155">
        <v>32</v>
      </c>
      <c r="F100" s="155"/>
      <c r="G100" s="156">
        <f>E100*F100</f>
        <v>0</v>
      </c>
      <c r="H100" s="124"/>
      <c r="O100" s="150">
        <v>2</v>
      </c>
      <c r="AA100" s="123">
        <v>12</v>
      </c>
      <c r="AB100" s="123">
        <v>1</v>
      </c>
      <c r="AC100" s="123">
        <v>93</v>
      </c>
      <c r="AZ100" s="123">
        <v>1</v>
      </c>
      <c r="BA100" s="123">
        <f>IF(AZ100=1,G100,0)</f>
        <v>0</v>
      </c>
      <c r="BB100" s="123">
        <f>IF(AZ100=2,G100,0)</f>
        <v>0</v>
      </c>
      <c r="BC100" s="123">
        <f>IF(AZ100=3,G100,0)</f>
        <v>0</v>
      </c>
      <c r="BD100" s="123">
        <f>IF(AZ100=4,G100,0)</f>
        <v>0</v>
      </c>
      <c r="BE100" s="123">
        <f>IF(AZ100=5,G100,0)</f>
        <v>0</v>
      </c>
      <c r="CZ100" s="123">
        <v>0</v>
      </c>
    </row>
    <row r="101" spans="1:104" ht="12.75">
      <c r="A101" s="151">
        <v>82</v>
      </c>
      <c r="B101" s="152" t="s">
        <v>153</v>
      </c>
      <c r="C101" s="153" t="s">
        <v>154</v>
      </c>
      <c r="D101" s="154" t="s">
        <v>85</v>
      </c>
      <c r="E101" s="155">
        <v>1</v>
      </c>
      <c r="F101" s="155"/>
      <c r="G101" s="156">
        <f>E101*F101</f>
        <v>0</v>
      </c>
      <c r="H101" s="124"/>
      <c r="O101" s="150">
        <v>2</v>
      </c>
      <c r="AA101" s="123">
        <v>12</v>
      </c>
      <c r="AB101" s="123">
        <v>1</v>
      </c>
      <c r="AC101" s="123">
        <v>94</v>
      </c>
      <c r="AZ101" s="123">
        <v>1</v>
      </c>
      <c r="BA101" s="123">
        <f>IF(AZ101=1,G101,0)</f>
        <v>0</v>
      </c>
      <c r="BB101" s="123">
        <f>IF(AZ101=2,G101,0)</f>
        <v>0</v>
      </c>
      <c r="BC101" s="123">
        <f>IF(AZ101=3,G101,0)</f>
        <v>0</v>
      </c>
      <c r="BD101" s="123">
        <f>IF(AZ101=4,G101,0)</f>
        <v>0</v>
      </c>
      <c r="BE101" s="123">
        <f>IF(AZ101=5,G101,0)</f>
        <v>0</v>
      </c>
      <c r="CZ101" s="123">
        <v>0</v>
      </c>
    </row>
    <row r="102" spans="1:104" ht="12.75">
      <c r="A102" s="151">
        <v>83</v>
      </c>
      <c r="B102" s="152" t="s">
        <v>155</v>
      </c>
      <c r="C102" s="153" t="s">
        <v>156</v>
      </c>
      <c r="D102" s="154" t="s">
        <v>85</v>
      </c>
      <c r="E102" s="155">
        <v>1</v>
      </c>
      <c r="F102" s="155"/>
      <c r="G102" s="156">
        <f>E102*F102</f>
        <v>0</v>
      </c>
      <c r="H102" s="124"/>
      <c r="O102" s="150">
        <v>2</v>
      </c>
      <c r="AA102" s="123">
        <v>12</v>
      </c>
      <c r="AB102" s="123">
        <v>1</v>
      </c>
      <c r="AC102" s="123">
        <v>95</v>
      </c>
      <c r="AZ102" s="123">
        <v>1</v>
      </c>
      <c r="BA102" s="123">
        <f>IF(AZ102=1,G102,0)</f>
        <v>0</v>
      </c>
      <c r="BB102" s="123">
        <f>IF(AZ102=2,G102,0)</f>
        <v>0</v>
      </c>
      <c r="BC102" s="123">
        <f>IF(AZ102=3,G102,0)</f>
        <v>0</v>
      </c>
      <c r="BD102" s="123">
        <f>IF(AZ102=4,G102,0)</f>
        <v>0</v>
      </c>
      <c r="BE102" s="123">
        <f>IF(AZ102=5,G102,0)</f>
        <v>0</v>
      </c>
      <c r="CZ102" s="123">
        <v>0</v>
      </c>
    </row>
    <row r="103" spans="1:104" ht="12.75">
      <c r="A103" s="151">
        <v>84</v>
      </c>
      <c r="B103" s="152" t="s">
        <v>157</v>
      </c>
      <c r="C103" s="153" t="s">
        <v>158</v>
      </c>
      <c r="D103" s="154" t="s">
        <v>85</v>
      </c>
      <c r="E103" s="155">
        <v>1</v>
      </c>
      <c r="F103" s="155"/>
      <c r="G103" s="156">
        <f>E103*F103</f>
        <v>0</v>
      </c>
      <c r="H103" s="124"/>
      <c r="O103" s="150">
        <v>2</v>
      </c>
      <c r="AA103" s="123">
        <v>12</v>
      </c>
      <c r="AB103" s="123">
        <v>1</v>
      </c>
      <c r="AC103" s="123">
        <v>96</v>
      </c>
      <c r="AZ103" s="123">
        <v>1</v>
      </c>
      <c r="BA103" s="123">
        <f>IF(AZ103=1,G103,0)</f>
        <v>0</v>
      </c>
      <c r="BB103" s="123">
        <f>IF(AZ103=2,G103,0)</f>
        <v>0</v>
      </c>
      <c r="BC103" s="123">
        <f>IF(AZ103=3,G103,0)</f>
        <v>0</v>
      </c>
      <c r="BD103" s="123">
        <f>IF(AZ103=4,G103,0)</f>
        <v>0</v>
      </c>
      <c r="BE103" s="123">
        <f>IF(AZ103=5,G103,0)</f>
        <v>0</v>
      </c>
      <c r="CZ103" s="123">
        <v>0</v>
      </c>
    </row>
    <row r="104" spans="1:57" ht="12.75">
      <c r="A104" s="157"/>
      <c r="B104" s="158" t="s">
        <v>64</v>
      </c>
      <c r="C104" s="159" t="str">
        <f>CONCATENATE(B98," ",C98)</f>
        <v>999 Ostatní</v>
      </c>
      <c r="D104" s="157"/>
      <c r="E104" s="160"/>
      <c r="F104" s="160"/>
      <c r="G104" s="161">
        <f>SUM(G98:G103)</f>
        <v>0</v>
      </c>
      <c r="H104" s="124"/>
      <c r="O104" s="150">
        <v>4</v>
      </c>
      <c r="BA104" s="162">
        <f>SUM(BA98:BA103)</f>
        <v>0</v>
      </c>
      <c r="BB104" s="162">
        <f>SUM(BB98:BB103)</f>
        <v>0</v>
      </c>
      <c r="BC104" s="162">
        <f>SUM(BC98:BC103)</f>
        <v>0</v>
      </c>
      <c r="BD104" s="162">
        <f>SUM(BD98:BD103)</f>
        <v>0</v>
      </c>
      <c r="BE104" s="162">
        <f>SUM(BE98:BE103)</f>
        <v>0</v>
      </c>
    </row>
    <row r="105" spans="1:8" ht="12.75">
      <c r="A105" s="124"/>
      <c r="B105" s="124"/>
      <c r="C105" s="124"/>
      <c r="D105" s="124"/>
      <c r="E105" s="124"/>
      <c r="F105" s="124"/>
      <c r="G105" s="124"/>
      <c r="H105" s="124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spans="2:5" ht="12.75">
      <c r="B110"/>
      <c r="E110" s="123"/>
    </row>
    <row r="111" ht="12.75">
      <c r="E111" s="123"/>
    </row>
    <row r="112" ht="12.75">
      <c r="E112" s="123"/>
    </row>
    <row r="113" ht="12.75">
      <c r="E113" s="123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spans="1:7" ht="12.75">
      <c r="A128" s="163"/>
      <c r="B128" s="163"/>
      <c r="C128" s="163"/>
      <c r="D128" s="163"/>
      <c r="E128" s="163"/>
      <c r="F128" s="163"/>
      <c r="G128" s="163"/>
    </row>
    <row r="129" spans="1:7" ht="12.75">
      <c r="A129" s="163"/>
      <c r="B129" s="163"/>
      <c r="C129" s="163"/>
      <c r="D129" s="163"/>
      <c r="E129" s="163"/>
      <c r="F129" s="163"/>
      <c r="G129" s="163"/>
    </row>
    <row r="130" spans="1:7" ht="12.75">
      <c r="A130" s="163"/>
      <c r="B130" s="163"/>
      <c r="C130" s="163"/>
      <c r="D130" s="163"/>
      <c r="E130" s="163"/>
      <c r="F130" s="163"/>
      <c r="G130" s="163"/>
    </row>
    <row r="131" spans="1:7" ht="12.75">
      <c r="A131" s="163"/>
      <c r="B131" s="163"/>
      <c r="C131" s="163"/>
      <c r="D131" s="163"/>
      <c r="E131" s="163"/>
      <c r="F131" s="163"/>
      <c r="G131" s="16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ht="12.75">
      <c r="E138" s="123"/>
    </row>
    <row r="139" ht="12.75">
      <c r="E139" s="123"/>
    </row>
    <row r="140" ht="12.75">
      <c r="E140" s="123"/>
    </row>
    <row r="141" ht="12.75">
      <c r="E141" s="123"/>
    </row>
    <row r="142" ht="12.75">
      <c r="E142" s="123"/>
    </row>
    <row r="143" ht="12.75">
      <c r="E143" s="123"/>
    </row>
    <row r="144" ht="12.75">
      <c r="E144" s="123"/>
    </row>
    <row r="145" ht="12.75">
      <c r="E145" s="123"/>
    </row>
    <row r="146" ht="12.75">
      <c r="E146" s="123"/>
    </row>
    <row r="147" ht="12.75">
      <c r="E147" s="123"/>
    </row>
    <row r="148" ht="12.75">
      <c r="E148" s="123"/>
    </row>
    <row r="149" ht="12.75">
      <c r="E149" s="123"/>
    </row>
    <row r="150" ht="12.75">
      <c r="E150" s="123"/>
    </row>
    <row r="151" ht="12.75">
      <c r="E151" s="123"/>
    </row>
    <row r="152" ht="12.75">
      <c r="E152" s="123"/>
    </row>
    <row r="153" ht="12.75">
      <c r="E153" s="123"/>
    </row>
    <row r="154" ht="12.75">
      <c r="E154" s="123"/>
    </row>
    <row r="155" ht="12.75">
      <c r="E155" s="123"/>
    </row>
    <row r="156" ht="12.75">
      <c r="E156" s="123"/>
    </row>
    <row r="157" ht="12.75">
      <c r="E157" s="123"/>
    </row>
    <row r="158" ht="12.75">
      <c r="E158" s="123"/>
    </row>
    <row r="159" ht="12.75">
      <c r="E159" s="123"/>
    </row>
    <row r="160" ht="12.75">
      <c r="E160" s="123"/>
    </row>
    <row r="161" ht="12.75">
      <c r="E161" s="123"/>
    </row>
    <row r="162" ht="12.75">
      <c r="E162" s="123"/>
    </row>
    <row r="163" spans="1:2" ht="12.75">
      <c r="A163" s="164"/>
      <c r="B163" s="164"/>
    </row>
    <row r="164" spans="1:7" ht="12.75">
      <c r="A164" s="163"/>
      <c r="B164" s="163"/>
      <c r="C164" s="166"/>
      <c r="D164" s="166"/>
      <c r="E164" s="167"/>
      <c r="F164" s="166"/>
      <c r="G164" s="168"/>
    </row>
    <row r="165" spans="1:7" ht="12.75">
      <c r="A165" s="169"/>
      <c r="B165" s="169"/>
      <c r="C165" s="163"/>
      <c r="D165" s="163"/>
      <c r="E165" s="170"/>
      <c r="F165" s="163"/>
      <c r="G165" s="163"/>
    </row>
    <row r="166" spans="1:7" ht="12.75">
      <c r="A166" s="163"/>
      <c r="B166" s="163"/>
      <c r="C166" s="163"/>
      <c r="D166" s="163"/>
      <c r="E166" s="170"/>
      <c r="F166" s="163"/>
      <c r="G166" s="163"/>
    </row>
    <row r="167" spans="1:7" ht="12.75">
      <c r="A167" s="163"/>
      <c r="B167" s="163"/>
      <c r="C167" s="163"/>
      <c r="D167" s="163"/>
      <c r="E167" s="170"/>
      <c r="F167" s="163"/>
      <c r="G167" s="163"/>
    </row>
    <row r="168" spans="1:7" ht="12.75">
      <c r="A168" s="163"/>
      <c r="B168" s="163"/>
      <c r="C168" s="163"/>
      <c r="D168" s="163"/>
      <c r="E168" s="170"/>
      <c r="F168" s="163"/>
      <c r="G168" s="163"/>
    </row>
    <row r="169" spans="1:7" ht="12.75">
      <c r="A169" s="163"/>
      <c r="B169" s="163"/>
      <c r="C169" s="163"/>
      <c r="D169" s="163"/>
      <c r="E169" s="170"/>
      <c r="F169" s="163"/>
      <c r="G169" s="163"/>
    </row>
    <row r="170" spans="1:7" ht="12.75">
      <c r="A170" s="163"/>
      <c r="B170" s="163"/>
      <c r="C170" s="163"/>
      <c r="D170" s="163"/>
      <c r="E170" s="170"/>
      <c r="F170" s="163"/>
      <c r="G170" s="163"/>
    </row>
    <row r="171" spans="1:7" ht="12.75">
      <c r="A171" s="163"/>
      <c r="B171" s="163"/>
      <c r="C171" s="163"/>
      <c r="D171" s="163"/>
      <c r="E171" s="170"/>
      <c r="F171" s="163"/>
      <c r="G171" s="163"/>
    </row>
    <row r="172" spans="1:7" ht="12.75">
      <c r="A172" s="163"/>
      <c r="B172" s="163"/>
      <c r="C172" s="163"/>
      <c r="D172" s="163"/>
      <c r="E172" s="170"/>
      <c r="F172" s="163"/>
      <c r="G172" s="163"/>
    </row>
    <row r="173" spans="1:7" ht="12.75">
      <c r="A173" s="163"/>
      <c r="B173" s="163"/>
      <c r="C173" s="163"/>
      <c r="D173" s="163"/>
      <c r="E173" s="170"/>
      <c r="F173" s="163"/>
      <c r="G173" s="163"/>
    </row>
    <row r="174" spans="1:7" ht="12.75">
      <c r="A174" s="163"/>
      <c r="B174" s="163"/>
      <c r="C174" s="163"/>
      <c r="D174" s="163"/>
      <c r="E174" s="170"/>
      <c r="F174" s="163"/>
      <c r="G174" s="163"/>
    </row>
    <row r="175" spans="1:7" ht="12.75">
      <c r="A175" s="163"/>
      <c r="B175" s="163"/>
      <c r="C175" s="163"/>
      <c r="D175" s="163"/>
      <c r="E175" s="170"/>
      <c r="F175" s="163"/>
      <c r="G175" s="163"/>
    </row>
    <row r="176" spans="1:7" ht="12.75">
      <c r="A176" s="163"/>
      <c r="B176" s="163"/>
      <c r="C176" s="163"/>
      <c r="D176" s="163"/>
      <c r="E176" s="170"/>
      <c r="F176" s="163"/>
      <c r="G176" s="163"/>
    </row>
    <row r="177" spans="1:7" ht="12.75">
      <c r="A177" s="163"/>
      <c r="B177" s="163"/>
      <c r="C177" s="163"/>
      <c r="D177" s="163"/>
      <c r="E177" s="170"/>
      <c r="F177" s="163"/>
      <c r="G177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Marek</cp:lastModifiedBy>
  <cp:lastPrinted>2015-03-23T20:46:20Z</cp:lastPrinted>
  <dcterms:created xsi:type="dcterms:W3CDTF">2012-01-29T20:54:01Z</dcterms:created>
  <dcterms:modified xsi:type="dcterms:W3CDTF">2015-03-23T20:46:55Z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