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'Položky'!$A$1:$G$46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<sst xmlns="http://schemas.openxmlformats.org/spreadsheetml/2006/main" count="207" uniqueCount="147">
  <si>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</si>
  <si>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</si>
  <si>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</si>
  <si>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</si>
  <si>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</si>
  <si>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</si>
  <si>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</si>
  <si>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</si>
  <si>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</si>
  <si>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</si>
  <si>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</si>
  <si>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</si>
  <si>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</si>
  <si>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</si>
  <si>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</si>
  <si>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</si>
  <si>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</si>
  <si>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</si>
  <si>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</si>
  <si>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</si>
  <si>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</si>
  <si>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</si>
  <si>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</si>
  <si>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</si>
  <si>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</si>
  <si>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</si>
  <si>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</si>
  <si>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</si>
  <si>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</si>
  <si>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</si>
  <si>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</si>
  <si>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</si>
  <si>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</si>
  <si>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</si>
  <si>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</si>
  <si>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</si>
  <si>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</si>
  <si>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</si>
  <si>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</si>
  <si>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</si>
  <si>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</si>
  <si>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</si>
  <si>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</si>
  <si>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</si>
  <si>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</si>
  <si>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</si>
  <si>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</si>
  <si>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</si>
  <si>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</si>
  <si>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</si>
  <si>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</si>
  <si>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</si>
  <si>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</si>
  <si>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</si>
  <si>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</si>
  <si>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</si>
  <si>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</si>
  <si>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</si>
  <si>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</si>
  <si>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</si>
  <si>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</si>
  <si>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</si>
  <si>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</si>
  <si>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</si>
  <si>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</si>
  <si>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Domovní plynovod</t>
  </si>
  <si>
    <t>723</t>
  </si>
  <si>
    <t>Vnitřní plynovod</t>
  </si>
  <si>
    <t>m</t>
  </si>
  <si>
    <t>kus</t>
  </si>
  <si>
    <t xml:space="preserve">Manžety prostupové pro trubky do DN 50 </t>
  </si>
  <si>
    <t>soubor</t>
  </si>
  <si>
    <t xml:space="preserve">Montáž plynovodních armatur, 2 závity, G 1/2 </t>
  </si>
  <si>
    <t xml:space="preserve">Kohout kulový  1/2''  plyn </t>
  </si>
  <si>
    <t xml:space="preserve">Montáž plynovodních armatur, 2 závity, G 1 </t>
  </si>
  <si>
    <t xml:space="preserve">Kohout kulový  1''  plyn </t>
  </si>
  <si>
    <t xml:space="preserve">Uzavření nebo otevření plynového potrubí </t>
  </si>
  <si>
    <t xml:space="preserve">Odvzdušnění a napuštění plynového potrubí </t>
  </si>
  <si>
    <t xml:space="preserve">Zkouška tlaková  plynového potrubí </t>
  </si>
  <si>
    <t xml:space="preserve">Přesun hmot pro vnitřní plynovod, výšky do 24 m </t>
  </si>
  <si>
    <t>783</t>
  </si>
  <si>
    <t>Nátěry</t>
  </si>
  <si>
    <t xml:space="preserve">Nátěr syntetický potrubí do DN 50 mm  Z + 2x </t>
  </si>
  <si>
    <t>Ostatní</t>
  </si>
  <si>
    <t xml:space="preserve">Demontáže stáv. potrubí, úpravy </t>
  </si>
  <si>
    <t>hod</t>
  </si>
  <si>
    <t xml:space="preserve">Revize plynovodu </t>
  </si>
  <si>
    <t>kpl</t>
  </si>
  <si>
    <t xml:space="preserve">VRN </t>
  </si>
  <si>
    <t xml:space="preserve">Doprava </t>
  </si>
  <si>
    <t xml:space="preserve">Potrubí z měd.trub vč.závěsů a zed.prací D 22x1,0 </t>
  </si>
  <si>
    <t>Ing. Marek Milata</t>
  </si>
  <si>
    <t>BD Sládkova 374/4</t>
  </si>
  <si>
    <t>Potrubí z měd.trub vč.závěsů a zed.prací D 18x1,0</t>
  </si>
  <si>
    <t>Potrubí z měd.trub vč.závěsů a zed.prací D 15x1,0</t>
  </si>
  <si>
    <t xml:space="preserve">Potrubí ocelové závitové černé svařované DN40/DN50 </t>
  </si>
  <si>
    <t>Přípojka k plynoměru, závitová bez ochozu G 2</t>
  </si>
  <si>
    <t xml:space="preserve">Rozpěrka 250 mm, přípojky plynoměru G 2 </t>
  </si>
  <si>
    <t xml:space="preserve">Plynoměr membránový  G 6 se šroubením </t>
  </si>
  <si>
    <t>Montáž plynovodních armatur, 2 závity, G 2</t>
  </si>
  <si>
    <t xml:space="preserve">Kohout kulový  2''  plyn </t>
  </si>
  <si>
    <t>Vysazení odboček</t>
  </si>
  <si>
    <t>732</t>
  </si>
  <si>
    <t xml:space="preserve">Přesun hmot pro strojovny, výšky do 12 m </t>
  </si>
  <si>
    <t>Plynové topidlo MORA6140</t>
  </si>
  <si>
    <t>Plynové topidlo MORA6150</t>
  </si>
  <si>
    <t>Infrazářič AEG IWQ 180</t>
  </si>
  <si>
    <t>Ventilátor CATA E 100 G</t>
  </si>
  <si>
    <t>Rozvod VZD, mřížka, potrubí, uchycení, ad.</t>
  </si>
  <si>
    <t>\Montáž VZD</t>
  </si>
  <si>
    <t>Montáž zařízení</t>
  </si>
  <si>
    <t>Zařízení</t>
  </si>
  <si>
    <t>723.100.101</t>
  </si>
  <si>
    <t>723.100.102</t>
  </si>
  <si>
    <t>723.100.103</t>
  </si>
  <si>
    <t>723.100.104</t>
  </si>
  <si>
    <t>723.100.105</t>
  </si>
  <si>
    <t>723.100.106</t>
  </si>
  <si>
    <t>723.100.107</t>
  </si>
  <si>
    <t>723.100.108</t>
  </si>
  <si>
    <t>723.100.109</t>
  </si>
  <si>
    <t>723.100.110</t>
  </si>
  <si>
    <t>723.100.111</t>
  </si>
  <si>
    <t>723.100.112</t>
  </si>
  <si>
    <t>723.100.113</t>
  </si>
  <si>
    <t>723.100.114</t>
  </si>
  <si>
    <t>723.100.115</t>
  </si>
  <si>
    <t>723.100.116</t>
  </si>
  <si>
    <t>723.100.117</t>
  </si>
  <si>
    <t>723.100.118</t>
  </si>
  <si>
    <t>723.200.R00</t>
  </si>
  <si>
    <t>732.100.101</t>
  </si>
  <si>
    <t>732.100.102</t>
  </si>
  <si>
    <t>732.100.103</t>
  </si>
  <si>
    <t>732.100.104</t>
  </si>
  <si>
    <t>732.100.105</t>
  </si>
  <si>
    <t>732.100.106</t>
  </si>
  <si>
    <t>732.100.107</t>
  </si>
  <si>
    <t>732.200.R00</t>
  </si>
  <si>
    <t>783.100.101</t>
  </si>
  <si>
    <t>999</t>
  </si>
  <si>
    <t>999.100.101</t>
  </si>
  <si>
    <t>999.100.102</t>
  </si>
  <si>
    <t>999.100.103</t>
  </si>
  <si>
    <t>999.100.104</t>
  </si>
  <si>
    <t>KRYCÍ LIST VÝKAZU VÝMĚR</t>
  </si>
  <si>
    <t>Položkový výkaz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</si>
</sst>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46" applyNumberFormat="1" applyFill="1">
      <alignment/>
      <protection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145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92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12.75" customHeight="1">
      <c r="A6" s="7"/>
      <c r="B6" s="8"/>
      <c r="C6" s="9" t="s">
        <v>65</v>
      </c>
      <c r="D6" s="10"/>
      <c r="E6" s="10"/>
      <c r="F6" s="18"/>
      <c r="G6" s="12"/>
    </row>
    <row r="7" spans="1:9" ht="12.75">
      <c r="A7" s="13" t="s">
        <v>7</v>
      </c>
      <c r="B7" s="15"/>
      <c r="C7" s="176"/>
      <c r="D7" s="177"/>
      <c r="E7" s="19" t="s">
        <v>8</v>
      </c>
      <c r="F7" s="20"/>
      <c r="G7" s="21">
        <v>0</v>
      </c>
      <c r="H7" s="22"/>
      <c r="I7" s="22"/>
    </row>
    <row r="8" spans="1:7" ht="12.75">
      <c r="A8" s="13" t="s">
        <v>9</v>
      </c>
      <c r="B8" s="15"/>
      <c r="C8" s="176"/>
      <c r="D8" s="177"/>
      <c r="E8" s="16" t="s">
        <v>10</v>
      </c>
      <c r="F8" s="15"/>
      <c r="G8" s="23">
        <f>IF(PocetMJ=0,,ROUND((F30+F32)/PocetMJ,1))</f>
        <v>0</v>
      </c>
    </row>
    <row r="9" spans="1:7" ht="12.75">
      <c r="A9" s="24" t="s">
        <v>11</v>
      </c>
      <c r="B9" s="25"/>
      <c r="C9" s="25"/>
      <c r="D9" s="25"/>
      <c r="E9" s="26" t="s">
        <v>12</v>
      </c>
      <c r="F9" s="25"/>
      <c r="G9" s="27"/>
    </row>
    <row r="10" spans="1:57" ht="12.75">
      <c r="A10" s="28" t="s">
        <v>13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 t="s">
        <v>91</v>
      </c>
      <c r="D11" s="11"/>
      <c r="E11" s="178"/>
      <c r="F11" s="179"/>
      <c r="G11" s="180"/>
    </row>
    <row r="12" spans="1:7" ht="28.5" customHeight="1" thickBot="1">
      <c r="A12" s="31" t="s">
        <v>15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10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10</v>
      </c>
      <c r="D31" s="15" t="s">
        <v>39</v>
      </c>
      <c r="E31" s="16"/>
      <c r="F31" s="60">
        <f>ROUND(PRODUCT(F30,C31/100),1)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3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3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3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3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3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3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3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3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3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8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3" t="s">
        <v>4</v>
      </c>
      <c r="B1" s="184"/>
      <c r="C1" s="69" t="str">
        <f>CONCATENATE(cislostavby," ",nazevstavby)</f>
        <v> Domovní plynovod</v>
      </c>
      <c r="D1" s="70"/>
      <c r="E1" s="71"/>
      <c r="F1" s="70"/>
      <c r="G1" s="72"/>
      <c r="H1" s="73"/>
      <c r="I1" s="74"/>
    </row>
    <row r="2" spans="1:9" ht="13.5" thickBot="1">
      <c r="A2" s="185" t="s">
        <v>0</v>
      </c>
      <c r="B2" s="186"/>
      <c r="C2" s="75" t="str">
        <f>CONCATENATE(cisloobjektu," ",nazevobjektu)</f>
        <v> BD Sládkova 374/4</v>
      </c>
      <c r="D2" s="76"/>
      <c r="E2" s="77"/>
      <c r="F2" s="76"/>
      <c r="G2" s="187"/>
      <c r="H2" s="187"/>
      <c r="I2" s="188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71" t="str">
        <f>Položky!B7</f>
        <v>723</v>
      </c>
      <c r="B7" s="86" t="str">
        <f>Položky!C7</f>
        <v>Vnitřní plynovod</v>
      </c>
      <c r="C7" s="87"/>
      <c r="D7" s="88"/>
      <c r="E7" s="172">
        <f>Položky!BA27</f>
        <v>0</v>
      </c>
      <c r="F7" s="173">
        <f>Položky!BB27</f>
        <v>0</v>
      </c>
      <c r="G7" s="173">
        <f>Položky!BC27</f>
        <v>0</v>
      </c>
      <c r="H7" s="173">
        <f>Položky!BD27</f>
        <v>0</v>
      </c>
      <c r="I7" s="174">
        <f>Položky!BE27</f>
        <v>0</v>
      </c>
    </row>
    <row r="8" spans="1:9" s="11" customFormat="1" ht="12.75">
      <c r="A8" s="171" t="s">
        <v>102</v>
      </c>
      <c r="B8" s="86" t="s">
        <v>111</v>
      </c>
      <c r="C8" s="87"/>
      <c r="D8" s="88"/>
      <c r="E8" s="172">
        <v>0</v>
      </c>
      <c r="F8" s="173">
        <f>Položky!BB37</f>
        <v>0</v>
      </c>
      <c r="G8" s="173"/>
      <c r="H8" s="173"/>
      <c r="I8" s="174"/>
    </row>
    <row r="9" spans="1:9" s="11" customFormat="1" ht="12.75">
      <c r="A9" s="171" t="str">
        <f>Položky!B38</f>
        <v>783</v>
      </c>
      <c r="B9" s="86" t="str">
        <f>Položky!C38</f>
        <v>Nátěry</v>
      </c>
      <c r="C9" s="87"/>
      <c r="D9" s="88"/>
      <c r="E9" s="172">
        <f>Položky!BA40</f>
        <v>0</v>
      </c>
      <c r="F9" s="173">
        <f>Položky!BB40</f>
        <v>0</v>
      </c>
      <c r="G9" s="173">
        <f>Položky!BC40</f>
        <v>0</v>
      </c>
      <c r="H9" s="173">
        <f>Položky!BD40</f>
        <v>0</v>
      </c>
      <c r="I9" s="174">
        <f>Položky!BE40</f>
        <v>0</v>
      </c>
    </row>
    <row r="10" spans="1:9" s="11" customFormat="1" ht="13.5" thickBot="1">
      <c r="A10" s="171" t="str">
        <f>Položky!B41</f>
        <v>999</v>
      </c>
      <c r="B10" s="86" t="str">
        <f>Položky!C41</f>
        <v>Ostatní</v>
      </c>
      <c r="C10" s="87"/>
      <c r="D10" s="88"/>
      <c r="E10" s="172">
        <f>Položky!BA46</f>
        <v>0</v>
      </c>
      <c r="F10" s="173">
        <f>Položky!BB46</f>
        <v>0</v>
      </c>
      <c r="G10" s="173">
        <f>Položky!BC46</f>
        <v>0</v>
      </c>
      <c r="H10" s="173">
        <f>Položky!BD46</f>
        <v>0</v>
      </c>
      <c r="I10" s="174">
        <f>Položky!BE46</f>
        <v>0</v>
      </c>
    </row>
    <row r="11" spans="1:9" s="94" customFormat="1" ht="13.5" thickBot="1">
      <c r="A11" s="89"/>
      <c r="B11" s="81" t="s">
        <v>49</v>
      </c>
      <c r="C11" s="81"/>
      <c r="D11" s="90"/>
      <c r="E11" s="91">
        <f>SUM(E7:E10)</f>
        <v>0</v>
      </c>
      <c r="F11" s="92">
        <f>SUM(F7:F10)</f>
        <v>0</v>
      </c>
      <c r="G11" s="92">
        <f>SUM(G7:G10)</f>
        <v>0</v>
      </c>
      <c r="H11" s="92">
        <f>SUM(H7:H10)</f>
        <v>0</v>
      </c>
      <c r="I11" s="93">
        <f>SUM(I7:I10)</f>
        <v>0</v>
      </c>
    </row>
    <row r="12" spans="1:9" ht="12.75">
      <c r="A12" s="87"/>
      <c r="B12" s="87"/>
      <c r="C12" s="87"/>
      <c r="D12" s="87"/>
      <c r="E12" s="87"/>
      <c r="F12" s="87"/>
      <c r="G12" s="87"/>
      <c r="H12" s="87"/>
      <c r="I12" s="87"/>
    </row>
    <row r="13" spans="1:57" ht="19.5" customHeight="1">
      <c r="A13" s="95" t="s">
        <v>50</v>
      </c>
      <c r="B13" s="95"/>
      <c r="C13" s="95"/>
      <c r="D13" s="95"/>
      <c r="E13" s="95"/>
      <c r="F13" s="95"/>
      <c r="G13" s="96"/>
      <c r="H13" s="95"/>
      <c r="I13" s="95"/>
      <c r="BA13" s="30"/>
      <c r="BB13" s="30"/>
      <c r="BC13" s="30"/>
      <c r="BD13" s="30"/>
      <c r="BE13" s="30"/>
    </row>
    <row r="14" spans="1:9" ht="13.5" thickBo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12.75">
      <c r="A15" s="98" t="s">
        <v>51</v>
      </c>
      <c r="B15" s="99"/>
      <c r="C15" s="99"/>
      <c r="D15" s="100"/>
      <c r="E15" s="101" t="s">
        <v>52</v>
      </c>
      <c r="F15" s="102" t="s">
        <v>53</v>
      </c>
      <c r="G15" s="103" t="s">
        <v>54</v>
      </c>
      <c r="H15" s="104"/>
      <c r="I15" s="105" t="s">
        <v>52</v>
      </c>
    </row>
    <row r="16" spans="1:53" ht="12.75">
      <c r="A16" s="106"/>
      <c r="B16" s="107"/>
      <c r="C16" s="107"/>
      <c r="D16" s="108"/>
      <c r="E16" s="109"/>
      <c r="F16" s="110"/>
      <c r="G16" s="111">
        <f>CHOOSE(BA16+1,HSV+PSV,HSV+PSV+Mont,HSV+PSV+Dodavka+Mont,HSV,PSV,Mont,Dodavka,Mont+Dodavka,0)</f>
        <v>0</v>
      </c>
      <c r="H16" s="112"/>
      <c r="I16" s="113">
        <f>E16+F16*G16/100</f>
        <v>0</v>
      </c>
      <c r="BA16">
        <v>8</v>
      </c>
    </row>
    <row r="17" spans="1:9" ht="13.5" thickBot="1">
      <c r="A17" s="114"/>
      <c r="B17" s="115" t="s">
        <v>55</v>
      </c>
      <c r="C17" s="116"/>
      <c r="D17" s="117"/>
      <c r="E17" s="118"/>
      <c r="F17" s="119"/>
      <c r="G17" s="119"/>
      <c r="H17" s="189">
        <f>SUM(H16:H16)</f>
        <v>0</v>
      </c>
      <c r="I17" s="190"/>
    </row>
    <row r="18" spans="1:9" ht="12.75">
      <c r="A18" s="97"/>
      <c r="B18" s="97"/>
      <c r="C18" s="97"/>
      <c r="D18" s="97"/>
      <c r="E18" s="97"/>
      <c r="F18" s="97"/>
      <c r="G18" s="97"/>
      <c r="H18" s="97"/>
      <c r="I18" s="97"/>
    </row>
    <row r="19" spans="2:9" ht="12.75">
      <c r="B19" s="94"/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</sheetData>
  <sheetProtection/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9"/>
  <sheetViews>
    <sheetView showGridLines="0" showZeros="0" zoomScalePageLayoutView="0" workbookViewId="0" topLeftCell="A1">
      <selection activeCell="A2" sqref="A2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1" t="s">
        <v>146</v>
      </c>
      <c r="B1" s="191"/>
      <c r="C1" s="191"/>
      <c r="D1" s="191"/>
      <c r="E1" s="191"/>
      <c r="F1" s="191"/>
      <c r="G1" s="191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2" t="s">
        <v>4</v>
      </c>
      <c r="B3" s="193"/>
      <c r="C3" s="128" t="str">
        <f>CONCATENATE(cislostavby," ",nazevstavby)</f>
        <v> Domovní plynovod</v>
      </c>
      <c r="D3" s="129"/>
      <c r="E3" s="130"/>
      <c r="F3" s="131">
        <f>Rekapitulace!H1</f>
        <v>0</v>
      </c>
      <c r="G3" s="132"/>
    </row>
    <row r="4" spans="1:7" ht="13.5" thickBot="1">
      <c r="A4" s="194" t="s">
        <v>0</v>
      </c>
      <c r="B4" s="195"/>
      <c r="C4" s="133" t="str">
        <f>CONCATENATE(cisloobjektu," ",nazevobjektu)</f>
        <v> BD Sládkova 374/4</v>
      </c>
      <c r="D4" s="134"/>
      <c r="E4" s="196"/>
      <c r="F4" s="196"/>
      <c r="G4" s="197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56</v>
      </c>
      <c r="B6" s="140" t="s">
        <v>57</v>
      </c>
      <c r="C6" s="140" t="s">
        <v>58</v>
      </c>
      <c r="D6" s="140" t="s">
        <v>59</v>
      </c>
      <c r="E6" s="141" t="s">
        <v>60</v>
      </c>
      <c r="F6" s="140" t="s">
        <v>61</v>
      </c>
      <c r="G6" s="142" t="s">
        <v>62</v>
      </c>
    </row>
    <row r="7" spans="1:15" ht="12.75">
      <c r="A7" s="143" t="s">
        <v>63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112</v>
      </c>
      <c r="C8" s="153" t="s">
        <v>90</v>
      </c>
      <c r="D8" s="154" t="s">
        <v>68</v>
      </c>
      <c r="E8" s="155">
        <v>3</v>
      </c>
      <c r="F8" s="155"/>
      <c r="G8" s="156">
        <f aca="true" t="shared" si="0" ref="G8:G26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2</v>
      </c>
      <c r="BA8" s="123">
        <f aca="true" t="shared" si="1" ref="BA8:BA26">IF(AZ8=1,G8,0)</f>
        <v>0</v>
      </c>
      <c r="BB8" s="123">
        <f aca="true" t="shared" si="2" ref="BB8:BB26">IF(AZ8=2,G8,0)</f>
        <v>0</v>
      </c>
      <c r="BC8" s="123">
        <f aca="true" t="shared" si="3" ref="BC8:BC26">IF(AZ8=3,G8,0)</f>
        <v>0</v>
      </c>
      <c r="BD8" s="123">
        <f aca="true" t="shared" si="4" ref="BD8:BD26">IF(AZ8=4,G8,0)</f>
        <v>0</v>
      </c>
      <c r="BE8" s="123">
        <f aca="true" t="shared" si="5" ref="BE8:BE26">IF(AZ8=5,G8,0)</f>
        <v>0</v>
      </c>
      <c r="CZ8" s="123">
        <v>0.00206</v>
      </c>
    </row>
    <row r="9" spans="1:54" ht="12.75">
      <c r="A9" s="151">
        <v>2</v>
      </c>
      <c r="B9" s="152" t="s">
        <v>113</v>
      </c>
      <c r="C9" s="153" t="s">
        <v>93</v>
      </c>
      <c r="D9" s="154" t="s">
        <v>68</v>
      </c>
      <c r="E9" s="155">
        <v>12</v>
      </c>
      <c r="F9" s="155"/>
      <c r="G9" s="156">
        <f t="shared" si="0"/>
        <v>0</v>
      </c>
      <c r="O9" s="150"/>
      <c r="AZ9" s="123">
        <v>2</v>
      </c>
      <c r="BB9" s="123">
        <f t="shared" si="2"/>
        <v>0</v>
      </c>
    </row>
    <row r="10" spans="1:54" ht="12.75">
      <c r="A10" s="151">
        <v>3</v>
      </c>
      <c r="B10" s="152" t="s">
        <v>114</v>
      </c>
      <c r="C10" s="153" t="s">
        <v>94</v>
      </c>
      <c r="D10" s="154" t="s">
        <v>68</v>
      </c>
      <c r="E10" s="155">
        <v>10</v>
      </c>
      <c r="F10" s="155"/>
      <c r="G10" s="156">
        <f t="shared" si="0"/>
        <v>0</v>
      </c>
      <c r="O10" s="150"/>
      <c r="AZ10" s="123">
        <v>2</v>
      </c>
      <c r="BB10" s="123">
        <f t="shared" si="2"/>
        <v>0</v>
      </c>
    </row>
    <row r="11" spans="1:104" ht="12.75">
      <c r="A11" s="151">
        <v>4</v>
      </c>
      <c r="B11" s="152" t="s">
        <v>115</v>
      </c>
      <c r="C11" s="153" t="s">
        <v>95</v>
      </c>
      <c r="D11" s="154" t="s">
        <v>68</v>
      </c>
      <c r="E11" s="155">
        <v>30</v>
      </c>
      <c r="F11" s="155"/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3</v>
      </c>
      <c r="AZ11" s="123">
        <v>2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0.01239</v>
      </c>
    </row>
    <row r="12" spans="1:54" ht="12.75">
      <c r="A12" s="151">
        <v>5</v>
      </c>
      <c r="B12" s="152" t="s">
        <v>116</v>
      </c>
      <c r="C12" s="153" t="s">
        <v>101</v>
      </c>
      <c r="D12" s="154" t="s">
        <v>69</v>
      </c>
      <c r="E12" s="155">
        <v>17</v>
      </c>
      <c r="F12" s="155"/>
      <c r="G12" s="156">
        <f t="shared" si="0"/>
        <v>0</v>
      </c>
      <c r="O12" s="150"/>
      <c r="AZ12" s="123">
        <v>2</v>
      </c>
      <c r="BB12" s="123">
        <f t="shared" si="2"/>
        <v>0</v>
      </c>
    </row>
    <row r="13" spans="1:104" ht="12.75">
      <c r="A13" s="151">
        <v>6</v>
      </c>
      <c r="B13" s="152" t="s">
        <v>117</v>
      </c>
      <c r="C13" s="153" t="s">
        <v>70</v>
      </c>
      <c r="D13" s="154" t="s">
        <v>69</v>
      </c>
      <c r="E13" s="155">
        <v>4</v>
      </c>
      <c r="F13" s="155"/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7</v>
      </c>
      <c r="AZ13" s="123">
        <v>2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0.00191</v>
      </c>
    </row>
    <row r="14" spans="1:104" ht="12.75">
      <c r="A14" s="151">
        <v>7</v>
      </c>
      <c r="B14" s="152" t="s">
        <v>118</v>
      </c>
      <c r="C14" s="153" t="s">
        <v>96</v>
      </c>
      <c r="D14" s="154" t="s">
        <v>71</v>
      </c>
      <c r="E14" s="155">
        <v>1</v>
      </c>
      <c r="F14" s="155"/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8</v>
      </c>
      <c r="AZ14" s="123">
        <v>2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0.00325</v>
      </c>
    </row>
    <row r="15" spans="1:104" ht="12.75">
      <c r="A15" s="151">
        <v>8</v>
      </c>
      <c r="B15" s="152" t="s">
        <v>119</v>
      </c>
      <c r="C15" s="153" t="s">
        <v>97</v>
      </c>
      <c r="D15" s="154" t="s">
        <v>71</v>
      </c>
      <c r="E15" s="155">
        <v>1</v>
      </c>
      <c r="F15" s="155"/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9</v>
      </c>
      <c r="AZ15" s="123">
        <v>2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0.00016</v>
      </c>
    </row>
    <row r="16" spans="1:104" ht="12.75">
      <c r="A16" s="151">
        <v>9</v>
      </c>
      <c r="B16" s="152" t="s">
        <v>120</v>
      </c>
      <c r="C16" s="153" t="s">
        <v>98</v>
      </c>
      <c r="D16" s="154" t="s">
        <v>69</v>
      </c>
      <c r="E16" s="155">
        <v>1</v>
      </c>
      <c r="F16" s="155"/>
      <c r="G16" s="156">
        <f t="shared" si="0"/>
        <v>0</v>
      </c>
      <c r="O16" s="150">
        <v>2</v>
      </c>
      <c r="AA16" s="123">
        <v>12</v>
      </c>
      <c r="AB16" s="123">
        <v>1</v>
      </c>
      <c r="AC16" s="123">
        <v>10</v>
      </c>
      <c r="AZ16" s="123">
        <v>2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0.0045</v>
      </c>
    </row>
    <row r="17" spans="1:104" ht="12.75">
      <c r="A17" s="151">
        <v>10</v>
      </c>
      <c r="B17" s="152" t="s">
        <v>121</v>
      </c>
      <c r="C17" s="153" t="s">
        <v>72</v>
      </c>
      <c r="D17" s="154" t="s">
        <v>69</v>
      </c>
      <c r="E17" s="155">
        <v>3</v>
      </c>
      <c r="F17" s="155"/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11</v>
      </c>
      <c r="AZ17" s="123">
        <v>2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3E-05</v>
      </c>
    </row>
    <row r="18" spans="1:104" ht="12.75">
      <c r="A18" s="151">
        <v>11</v>
      </c>
      <c r="B18" s="152" t="s">
        <v>122</v>
      </c>
      <c r="C18" s="153" t="s">
        <v>73</v>
      </c>
      <c r="D18" s="154" t="s">
        <v>69</v>
      </c>
      <c r="E18" s="155">
        <v>3</v>
      </c>
      <c r="F18" s="155"/>
      <c r="G18" s="156">
        <f t="shared" si="0"/>
        <v>0</v>
      </c>
      <c r="O18" s="150">
        <v>2</v>
      </c>
      <c r="AA18" s="123">
        <v>12</v>
      </c>
      <c r="AB18" s="123">
        <v>1</v>
      </c>
      <c r="AC18" s="123">
        <v>12</v>
      </c>
      <c r="AZ18" s="123">
        <v>2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0.00016</v>
      </c>
    </row>
    <row r="19" spans="1:104" ht="12.75">
      <c r="A19" s="151">
        <v>12</v>
      </c>
      <c r="B19" s="152" t="s">
        <v>123</v>
      </c>
      <c r="C19" s="153" t="s">
        <v>74</v>
      </c>
      <c r="D19" s="154" t="s">
        <v>69</v>
      </c>
      <c r="E19" s="155">
        <v>3</v>
      </c>
      <c r="F19" s="155"/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15</v>
      </c>
      <c r="AZ19" s="123">
        <v>2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3E-05</v>
      </c>
    </row>
    <row r="20" spans="1:104" ht="12.75">
      <c r="A20" s="151">
        <v>13</v>
      </c>
      <c r="B20" s="152" t="s">
        <v>124</v>
      </c>
      <c r="C20" s="153" t="s">
        <v>75</v>
      </c>
      <c r="D20" s="154" t="s">
        <v>69</v>
      </c>
      <c r="E20" s="155">
        <v>3</v>
      </c>
      <c r="F20" s="155"/>
      <c r="G20" s="156">
        <f t="shared" si="0"/>
        <v>0</v>
      </c>
      <c r="O20" s="150">
        <v>2</v>
      </c>
      <c r="AA20" s="123">
        <v>12</v>
      </c>
      <c r="AB20" s="123">
        <v>1</v>
      </c>
      <c r="AC20" s="123">
        <v>16</v>
      </c>
      <c r="AZ20" s="123">
        <v>2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0.00036</v>
      </c>
    </row>
    <row r="21" spans="1:54" ht="12.75">
      <c r="A21" s="151">
        <v>14</v>
      </c>
      <c r="B21" s="152" t="s">
        <v>125</v>
      </c>
      <c r="C21" s="153" t="s">
        <v>99</v>
      </c>
      <c r="D21" s="154" t="s">
        <v>69</v>
      </c>
      <c r="E21" s="155">
        <v>3</v>
      </c>
      <c r="F21" s="155"/>
      <c r="G21" s="156">
        <f>E21*F21</f>
        <v>0</v>
      </c>
      <c r="O21" s="150"/>
      <c r="AZ21" s="123">
        <v>2</v>
      </c>
      <c r="BB21" s="123">
        <f t="shared" si="2"/>
        <v>0</v>
      </c>
    </row>
    <row r="22" spans="1:54" ht="12.75">
      <c r="A22" s="151">
        <v>15</v>
      </c>
      <c r="B22" s="152" t="s">
        <v>126</v>
      </c>
      <c r="C22" s="153" t="s">
        <v>100</v>
      </c>
      <c r="D22" s="154" t="s">
        <v>69</v>
      </c>
      <c r="E22" s="155">
        <v>6</v>
      </c>
      <c r="F22" s="155"/>
      <c r="G22" s="156">
        <f>E22*F22</f>
        <v>0</v>
      </c>
      <c r="O22" s="150"/>
      <c r="AZ22" s="123">
        <v>2</v>
      </c>
      <c r="BB22" s="123">
        <f t="shared" si="2"/>
        <v>0</v>
      </c>
    </row>
    <row r="23" spans="1:104" ht="12.75">
      <c r="A23" s="151">
        <v>16</v>
      </c>
      <c r="B23" s="152" t="s">
        <v>127</v>
      </c>
      <c r="C23" s="153" t="s">
        <v>76</v>
      </c>
      <c r="D23" s="154" t="s">
        <v>69</v>
      </c>
      <c r="E23" s="155">
        <v>4</v>
      </c>
      <c r="F23" s="155"/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17</v>
      </c>
      <c r="AZ23" s="123">
        <v>2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ht="12.75">
      <c r="A24" s="151">
        <v>17</v>
      </c>
      <c r="B24" s="152" t="s">
        <v>128</v>
      </c>
      <c r="C24" s="153" t="s">
        <v>77</v>
      </c>
      <c r="D24" s="154" t="s">
        <v>68</v>
      </c>
      <c r="E24" s="155">
        <v>55</v>
      </c>
      <c r="F24" s="155"/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18</v>
      </c>
      <c r="AZ24" s="123">
        <v>2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</v>
      </c>
    </row>
    <row r="25" spans="1:104" ht="12.75">
      <c r="A25" s="151">
        <v>18</v>
      </c>
      <c r="B25" s="152" t="s">
        <v>129</v>
      </c>
      <c r="C25" s="153" t="s">
        <v>78</v>
      </c>
      <c r="D25" s="154" t="s">
        <v>68</v>
      </c>
      <c r="E25" s="155">
        <v>21</v>
      </c>
      <c r="F25" s="155"/>
      <c r="G25" s="156">
        <f t="shared" si="0"/>
        <v>0</v>
      </c>
      <c r="O25" s="150">
        <v>2</v>
      </c>
      <c r="AA25" s="123">
        <v>12</v>
      </c>
      <c r="AB25" s="123">
        <v>0</v>
      </c>
      <c r="AC25" s="123">
        <v>19</v>
      </c>
      <c r="AZ25" s="123">
        <v>2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</v>
      </c>
    </row>
    <row r="26" spans="1:104" ht="12.75">
      <c r="A26" s="151">
        <v>19</v>
      </c>
      <c r="B26" s="152" t="s">
        <v>130</v>
      </c>
      <c r="C26" s="153" t="s">
        <v>79</v>
      </c>
      <c r="D26" s="154" t="s">
        <v>53</v>
      </c>
      <c r="E26" s="155"/>
      <c r="F26" s="155">
        <v>1.2</v>
      </c>
      <c r="G26" s="156">
        <f t="shared" si="0"/>
        <v>0</v>
      </c>
      <c r="O26" s="150">
        <v>2</v>
      </c>
      <c r="AA26" s="123">
        <v>12</v>
      </c>
      <c r="AB26" s="123">
        <v>0</v>
      </c>
      <c r="AC26" s="123">
        <v>20</v>
      </c>
      <c r="AZ26" s="123">
        <v>2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</v>
      </c>
    </row>
    <row r="27" spans="1:57" ht="12.75">
      <c r="A27" s="157"/>
      <c r="B27" s="158" t="s">
        <v>64</v>
      </c>
      <c r="C27" s="159" t="str">
        <f>CONCATENATE(B7," ",C7)</f>
        <v>723 Vnitřní plynovod</v>
      </c>
      <c r="D27" s="157"/>
      <c r="E27" s="160"/>
      <c r="F27" s="160"/>
      <c r="G27" s="161">
        <f>SUM(G7:G26)</f>
        <v>0</v>
      </c>
      <c r="O27" s="150">
        <v>4</v>
      </c>
      <c r="BA27" s="162">
        <f>SUM(BA7:BA26)</f>
        <v>0</v>
      </c>
      <c r="BB27" s="162">
        <f>SUM(BB7:BB26)</f>
        <v>0</v>
      </c>
      <c r="BC27" s="162">
        <f>SUM(BC7:BC26)</f>
        <v>0</v>
      </c>
      <c r="BD27" s="162">
        <f>SUM(BD7:BD26)</f>
        <v>0</v>
      </c>
      <c r="BE27" s="162">
        <f>SUM(BE7:BE26)</f>
        <v>0</v>
      </c>
    </row>
    <row r="28" spans="1:15" ht="12.75">
      <c r="A28" s="143" t="s">
        <v>63</v>
      </c>
      <c r="B28" s="144" t="s">
        <v>102</v>
      </c>
      <c r="C28" s="145" t="s">
        <v>111</v>
      </c>
      <c r="D28" s="146"/>
      <c r="E28" s="147"/>
      <c r="F28" s="147"/>
      <c r="G28" s="148"/>
      <c r="H28" s="175"/>
      <c r="I28" s="149"/>
      <c r="O28" s="150">
        <v>1</v>
      </c>
    </row>
    <row r="29" spans="1:104" ht="12.75">
      <c r="A29" s="151">
        <v>20</v>
      </c>
      <c r="B29" s="152" t="s">
        <v>131</v>
      </c>
      <c r="C29" s="153" t="s">
        <v>104</v>
      </c>
      <c r="D29" s="154" t="s">
        <v>69</v>
      </c>
      <c r="E29" s="155">
        <v>1</v>
      </c>
      <c r="F29" s="155"/>
      <c r="G29" s="156">
        <f aca="true" t="shared" si="6" ref="G29:G36">E29*F29</f>
        <v>0</v>
      </c>
      <c r="H29" s="124"/>
      <c r="O29" s="150">
        <v>2</v>
      </c>
      <c r="AA29" s="123">
        <v>12</v>
      </c>
      <c r="AB29" s="123">
        <v>0</v>
      </c>
      <c r="AC29" s="123">
        <v>22</v>
      </c>
      <c r="AZ29" s="123">
        <v>2</v>
      </c>
      <c r="BA29" s="123">
        <f>IF(AZ29=1,G29,0)</f>
        <v>0</v>
      </c>
      <c r="BB29" s="123">
        <f aca="true" t="shared" si="7" ref="BB29:BB36"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104" ht="12.75">
      <c r="A30" s="151">
        <v>21</v>
      </c>
      <c r="B30" s="152" t="s">
        <v>132</v>
      </c>
      <c r="C30" s="153" t="s">
        <v>105</v>
      </c>
      <c r="D30" s="154" t="s">
        <v>69</v>
      </c>
      <c r="E30" s="155">
        <v>1</v>
      </c>
      <c r="F30" s="155"/>
      <c r="G30" s="156">
        <f t="shared" si="6"/>
        <v>0</v>
      </c>
      <c r="H30" s="124"/>
      <c r="O30" s="150">
        <v>2</v>
      </c>
      <c r="AA30" s="123">
        <v>12</v>
      </c>
      <c r="AB30" s="123">
        <v>0</v>
      </c>
      <c r="AC30" s="123">
        <v>23</v>
      </c>
      <c r="AZ30" s="123">
        <v>2</v>
      </c>
      <c r="BA30" s="123">
        <f>IF(AZ30=1,G30,0)</f>
        <v>0</v>
      </c>
      <c r="BB30" s="123">
        <f t="shared" si="7"/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0.00363</v>
      </c>
    </row>
    <row r="31" spans="1:54" ht="12.75">
      <c r="A31" s="151">
        <v>22</v>
      </c>
      <c r="B31" s="152" t="s">
        <v>133</v>
      </c>
      <c r="C31" s="153" t="s">
        <v>106</v>
      </c>
      <c r="D31" s="154" t="s">
        <v>69</v>
      </c>
      <c r="E31" s="155">
        <v>1</v>
      </c>
      <c r="F31" s="155"/>
      <c r="G31" s="156">
        <f t="shared" si="6"/>
        <v>0</v>
      </c>
      <c r="H31" s="124"/>
      <c r="O31" s="150"/>
      <c r="AZ31" s="123">
        <v>2</v>
      </c>
      <c r="BB31" s="123">
        <f t="shared" si="7"/>
        <v>0</v>
      </c>
    </row>
    <row r="32" spans="1:54" ht="12.75">
      <c r="A32" s="151">
        <v>23</v>
      </c>
      <c r="B32" s="152" t="s">
        <v>134</v>
      </c>
      <c r="C32" s="153" t="s">
        <v>110</v>
      </c>
      <c r="D32" s="154" t="s">
        <v>69</v>
      </c>
      <c r="E32" s="155">
        <v>3</v>
      </c>
      <c r="F32" s="155"/>
      <c r="G32" s="156">
        <f t="shared" si="6"/>
        <v>0</v>
      </c>
      <c r="H32" s="124"/>
      <c r="O32" s="150"/>
      <c r="AZ32" s="123">
        <v>2</v>
      </c>
      <c r="BB32" s="123">
        <f t="shared" si="7"/>
        <v>0</v>
      </c>
    </row>
    <row r="33" spans="1:54" ht="12.75">
      <c r="A33" s="151">
        <v>24</v>
      </c>
      <c r="B33" s="152" t="s">
        <v>135</v>
      </c>
      <c r="C33" s="153" t="s">
        <v>107</v>
      </c>
      <c r="D33" s="154" t="s">
        <v>69</v>
      </c>
      <c r="E33" s="155">
        <v>1</v>
      </c>
      <c r="F33" s="155"/>
      <c r="G33" s="156">
        <f t="shared" si="6"/>
        <v>0</v>
      </c>
      <c r="H33" s="124"/>
      <c r="O33" s="150"/>
      <c r="AZ33" s="123">
        <v>2</v>
      </c>
      <c r="BB33" s="123">
        <f t="shared" si="7"/>
        <v>0</v>
      </c>
    </row>
    <row r="34" spans="1:54" ht="12.75">
      <c r="A34" s="151">
        <v>25</v>
      </c>
      <c r="B34" s="152" t="s">
        <v>136</v>
      </c>
      <c r="C34" s="153" t="s">
        <v>108</v>
      </c>
      <c r="D34" s="154" t="s">
        <v>71</v>
      </c>
      <c r="E34" s="155">
        <v>1</v>
      </c>
      <c r="F34" s="155"/>
      <c r="G34" s="156">
        <f t="shared" si="6"/>
        <v>0</v>
      </c>
      <c r="H34" s="124"/>
      <c r="O34" s="150"/>
      <c r="AZ34" s="123">
        <v>2</v>
      </c>
      <c r="BB34" s="123">
        <f t="shared" si="7"/>
        <v>0</v>
      </c>
    </row>
    <row r="35" spans="1:54" ht="12.75">
      <c r="A35" s="151">
        <v>26</v>
      </c>
      <c r="B35" s="152" t="s">
        <v>137</v>
      </c>
      <c r="C35" s="153" t="s">
        <v>109</v>
      </c>
      <c r="D35" s="154" t="s">
        <v>71</v>
      </c>
      <c r="E35" s="155">
        <v>16</v>
      </c>
      <c r="F35" s="155"/>
      <c r="G35" s="156">
        <f t="shared" si="6"/>
        <v>0</v>
      </c>
      <c r="H35" s="124"/>
      <c r="O35" s="150"/>
      <c r="AZ35" s="123">
        <v>2</v>
      </c>
      <c r="BB35" s="123">
        <f t="shared" si="7"/>
        <v>0</v>
      </c>
    </row>
    <row r="36" spans="1:104" ht="12.75">
      <c r="A36" s="151">
        <v>27</v>
      </c>
      <c r="B36" s="152" t="s">
        <v>138</v>
      </c>
      <c r="C36" s="153" t="s">
        <v>103</v>
      </c>
      <c r="D36" s="154" t="s">
        <v>53</v>
      </c>
      <c r="E36" s="155"/>
      <c r="F36" s="155">
        <v>0.4</v>
      </c>
      <c r="G36" s="156">
        <f t="shared" si="6"/>
        <v>0</v>
      </c>
      <c r="H36" s="124"/>
      <c r="O36" s="150">
        <v>2</v>
      </c>
      <c r="AA36" s="123">
        <v>12</v>
      </c>
      <c r="AB36" s="123">
        <v>0</v>
      </c>
      <c r="AC36" s="123">
        <v>25</v>
      </c>
      <c r="AZ36" s="123">
        <v>2</v>
      </c>
      <c r="BA36" s="123">
        <f>IF(AZ36=1,G36,0)</f>
        <v>0</v>
      </c>
      <c r="BB36" s="123">
        <f t="shared" si="7"/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57" ht="12.75">
      <c r="A37" s="157"/>
      <c r="B37" s="158" t="s">
        <v>64</v>
      </c>
      <c r="C37" s="159" t="str">
        <f>CONCATENATE(B28," ",C28)</f>
        <v>732 Zařízení</v>
      </c>
      <c r="D37" s="157"/>
      <c r="E37" s="160"/>
      <c r="F37" s="160"/>
      <c r="G37" s="161">
        <f>SUM(G28:G36)</f>
        <v>0</v>
      </c>
      <c r="H37" s="124"/>
      <c r="O37" s="150">
        <v>4</v>
      </c>
      <c r="BA37" s="162">
        <f>SUM(BA28:BA36)</f>
        <v>0</v>
      </c>
      <c r="BB37" s="162">
        <f>SUM(BB28:BB36)</f>
        <v>0</v>
      </c>
      <c r="BC37" s="162">
        <f>SUM(BC28:BC36)</f>
        <v>0</v>
      </c>
      <c r="BD37" s="162">
        <f>SUM(BD28:BD36)</f>
        <v>0</v>
      </c>
      <c r="BE37" s="162">
        <f>SUM(BE28:BE36)</f>
        <v>0</v>
      </c>
    </row>
    <row r="38" spans="1:15" ht="12.75">
      <c r="A38" s="143" t="s">
        <v>63</v>
      </c>
      <c r="B38" s="144" t="s">
        <v>80</v>
      </c>
      <c r="C38" s="145" t="s">
        <v>81</v>
      </c>
      <c r="D38" s="146"/>
      <c r="E38" s="147"/>
      <c r="F38" s="147"/>
      <c r="G38" s="148"/>
      <c r="H38" s="149"/>
      <c r="I38" s="149"/>
      <c r="O38" s="150">
        <v>1</v>
      </c>
    </row>
    <row r="39" spans="1:104" ht="12.75">
      <c r="A39" s="151">
        <v>28</v>
      </c>
      <c r="B39" s="152" t="s">
        <v>139</v>
      </c>
      <c r="C39" s="153" t="s">
        <v>82</v>
      </c>
      <c r="D39" s="154" t="s">
        <v>68</v>
      </c>
      <c r="E39" s="155">
        <v>55</v>
      </c>
      <c r="F39" s="155"/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21</v>
      </c>
      <c r="AZ39" s="123">
        <v>2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9E-05</v>
      </c>
    </row>
    <row r="40" spans="1:57" ht="12.75">
      <c r="A40" s="157"/>
      <c r="B40" s="158" t="s">
        <v>64</v>
      </c>
      <c r="C40" s="159" t="str">
        <f>CONCATENATE(B38," ",C38)</f>
        <v>783 Nátěry</v>
      </c>
      <c r="D40" s="157"/>
      <c r="E40" s="160"/>
      <c r="F40" s="160"/>
      <c r="G40" s="161">
        <f>SUM(G38:G39)</f>
        <v>0</v>
      </c>
      <c r="O40" s="150">
        <v>4</v>
      </c>
      <c r="BA40" s="162">
        <f>SUM(BA38:BA39)</f>
        <v>0</v>
      </c>
      <c r="BB40" s="162">
        <f>SUM(BB38:BB39)</f>
        <v>0</v>
      </c>
      <c r="BC40" s="162">
        <f>SUM(BC38:BC39)</f>
        <v>0</v>
      </c>
      <c r="BD40" s="162">
        <f>SUM(BD38:BD39)</f>
        <v>0</v>
      </c>
      <c r="BE40" s="162">
        <f>SUM(BE38:BE39)</f>
        <v>0</v>
      </c>
    </row>
    <row r="41" spans="1:15" ht="12.75">
      <c r="A41" s="143" t="s">
        <v>63</v>
      </c>
      <c r="B41" s="144" t="s">
        <v>140</v>
      </c>
      <c r="C41" s="145" t="s">
        <v>83</v>
      </c>
      <c r="D41" s="146"/>
      <c r="E41" s="147"/>
      <c r="F41" s="147"/>
      <c r="G41" s="148"/>
      <c r="H41" s="149"/>
      <c r="I41" s="149"/>
      <c r="O41" s="150">
        <v>1</v>
      </c>
    </row>
    <row r="42" spans="1:104" ht="12.75">
      <c r="A42" s="151">
        <v>29</v>
      </c>
      <c r="B42" s="152" t="s">
        <v>141</v>
      </c>
      <c r="C42" s="153" t="s">
        <v>84</v>
      </c>
      <c r="D42" s="154" t="s">
        <v>85</v>
      </c>
      <c r="E42" s="155">
        <v>4</v>
      </c>
      <c r="F42" s="155"/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22</v>
      </c>
      <c r="AZ42" s="123">
        <v>1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0</v>
      </c>
    </row>
    <row r="43" spans="1:104" ht="12.75">
      <c r="A43" s="151">
        <v>30</v>
      </c>
      <c r="B43" s="152" t="s">
        <v>142</v>
      </c>
      <c r="C43" s="153" t="s">
        <v>86</v>
      </c>
      <c r="D43" s="154" t="s">
        <v>87</v>
      </c>
      <c r="E43" s="155">
        <v>1</v>
      </c>
      <c r="F43" s="155"/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23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</v>
      </c>
    </row>
    <row r="44" spans="1:104" ht="12.75">
      <c r="A44" s="151">
        <v>31</v>
      </c>
      <c r="B44" s="152" t="s">
        <v>143</v>
      </c>
      <c r="C44" s="153" t="s">
        <v>88</v>
      </c>
      <c r="D44" s="154" t="s">
        <v>87</v>
      </c>
      <c r="E44" s="155">
        <v>1</v>
      </c>
      <c r="F44" s="155"/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24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</v>
      </c>
    </row>
    <row r="45" spans="1:104" ht="12.75">
      <c r="A45" s="151">
        <v>32</v>
      </c>
      <c r="B45" s="152" t="s">
        <v>144</v>
      </c>
      <c r="C45" s="153" t="s">
        <v>89</v>
      </c>
      <c r="D45" s="154" t="s">
        <v>87</v>
      </c>
      <c r="E45" s="155">
        <v>1</v>
      </c>
      <c r="F45" s="155"/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25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57" ht="12.75">
      <c r="A46" s="157"/>
      <c r="B46" s="158" t="s">
        <v>64</v>
      </c>
      <c r="C46" s="159" t="str">
        <f>CONCATENATE(B41," ",C41)</f>
        <v>999 Ostatní</v>
      </c>
      <c r="D46" s="157"/>
      <c r="E46" s="160"/>
      <c r="F46" s="160"/>
      <c r="G46" s="161">
        <f>SUM(G41:G45)</f>
        <v>0</v>
      </c>
      <c r="O46" s="150">
        <v>4</v>
      </c>
      <c r="BA46" s="162">
        <f>SUM(BA41:BA45)</f>
        <v>0</v>
      </c>
      <c r="BB46" s="162">
        <f>SUM(BB41:BB45)</f>
        <v>0</v>
      </c>
      <c r="BC46" s="162">
        <f>SUM(BC41:BC45)</f>
        <v>0</v>
      </c>
      <c r="BD46" s="162">
        <f>SUM(BD41:BD45)</f>
        <v>0</v>
      </c>
      <c r="BE46" s="162">
        <f>SUM(BE41:BE45)</f>
        <v>0</v>
      </c>
    </row>
    <row r="47" spans="1:7" ht="12.75">
      <c r="A47" s="124"/>
      <c r="B47" s="124"/>
      <c r="C47" s="124"/>
      <c r="D47" s="124"/>
      <c r="E47" s="124"/>
      <c r="F47" s="124"/>
      <c r="G47" s="124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spans="1:7" ht="12.75">
      <c r="A70" s="163"/>
      <c r="B70" s="163"/>
      <c r="C70" s="163"/>
      <c r="D70" s="163"/>
      <c r="E70" s="163"/>
      <c r="F70" s="163"/>
      <c r="G70" s="163"/>
    </row>
    <row r="71" spans="1:7" ht="12.75">
      <c r="A71" s="163"/>
      <c r="B71" s="163"/>
      <c r="C71" s="163"/>
      <c r="D71" s="163"/>
      <c r="E71" s="163"/>
      <c r="F71" s="163"/>
      <c r="G71" s="163"/>
    </row>
    <row r="72" spans="1:7" ht="12.75">
      <c r="A72" s="163"/>
      <c r="B72" s="163"/>
      <c r="C72" s="163"/>
      <c r="D72" s="163"/>
      <c r="E72" s="163"/>
      <c r="F72" s="163"/>
      <c r="G72" s="163"/>
    </row>
    <row r="73" spans="1:7" ht="12.75">
      <c r="A73" s="163"/>
      <c r="B73" s="163"/>
      <c r="C73" s="163"/>
      <c r="D73" s="163"/>
      <c r="E73" s="163"/>
      <c r="F73" s="163"/>
      <c r="G73" s="16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spans="1:2" ht="12.75">
      <c r="A105" s="164"/>
      <c r="B105" s="164"/>
    </row>
    <row r="106" spans="1:7" ht="12.75">
      <c r="A106" s="163"/>
      <c r="B106" s="163"/>
      <c r="C106" s="166"/>
      <c r="D106" s="166"/>
      <c r="E106" s="167"/>
      <c r="F106" s="166"/>
      <c r="G106" s="168"/>
    </row>
    <row r="107" spans="1:7" ht="12.75">
      <c r="A107" s="169"/>
      <c r="B107" s="169"/>
      <c r="C107" s="163"/>
      <c r="D107" s="163"/>
      <c r="E107" s="170"/>
      <c r="F107" s="163"/>
      <c r="G107" s="163"/>
    </row>
    <row r="108" spans="1:7" ht="12.75">
      <c r="A108" s="163"/>
      <c r="B108" s="163"/>
      <c r="C108" s="163"/>
      <c r="D108" s="163"/>
      <c r="E108" s="170"/>
      <c r="F108" s="163"/>
      <c r="G108" s="163"/>
    </row>
    <row r="109" spans="1:7" ht="12.75">
      <c r="A109" s="163"/>
      <c r="B109" s="163"/>
      <c r="C109" s="163"/>
      <c r="D109" s="163"/>
      <c r="E109" s="170"/>
      <c r="F109" s="163"/>
      <c r="G109" s="163"/>
    </row>
    <row r="110" spans="1:7" ht="12.75">
      <c r="A110" s="163"/>
      <c r="B110" s="163"/>
      <c r="C110" s="163"/>
      <c r="D110" s="163"/>
      <c r="E110" s="170"/>
      <c r="F110" s="163"/>
      <c r="G110" s="163"/>
    </row>
    <row r="111" spans="1:7" ht="12.75">
      <c r="A111" s="163"/>
      <c r="B111" s="163"/>
      <c r="C111" s="163"/>
      <c r="D111" s="163"/>
      <c r="E111" s="170"/>
      <c r="F111" s="163"/>
      <c r="G111" s="163"/>
    </row>
    <row r="112" spans="1:7" ht="12.75">
      <c r="A112" s="163"/>
      <c r="B112" s="163"/>
      <c r="C112" s="163"/>
      <c r="D112" s="163"/>
      <c r="E112" s="170"/>
      <c r="F112" s="163"/>
      <c r="G112" s="163"/>
    </row>
    <row r="113" spans="1:7" ht="12.75">
      <c r="A113" s="163"/>
      <c r="B113" s="163"/>
      <c r="C113" s="163"/>
      <c r="D113" s="163"/>
      <c r="E113" s="170"/>
      <c r="F113" s="163"/>
      <c r="G113" s="163"/>
    </row>
    <row r="114" spans="1:7" ht="12.75">
      <c r="A114" s="163"/>
      <c r="B114" s="163"/>
      <c r="C114" s="163"/>
      <c r="D114" s="163"/>
      <c r="E114" s="170"/>
      <c r="F114" s="163"/>
      <c r="G114" s="163"/>
    </row>
    <row r="115" spans="1:7" ht="12.75">
      <c r="A115" s="163"/>
      <c r="B115" s="163"/>
      <c r="C115" s="163"/>
      <c r="D115" s="163"/>
      <c r="E115" s="170"/>
      <c r="F115" s="163"/>
      <c r="G115" s="163"/>
    </row>
    <row r="116" spans="1:7" ht="12.75">
      <c r="A116" s="163"/>
      <c r="B116" s="163"/>
      <c r="C116" s="163"/>
      <c r="D116" s="163"/>
      <c r="E116" s="170"/>
      <c r="F116" s="163"/>
      <c r="G116" s="163"/>
    </row>
    <row r="117" spans="1:7" ht="12.75">
      <c r="A117" s="163"/>
      <c r="B117" s="163"/>
      <c r="C117" s="163"/>
      <c r="D117" s="163"/>
      <c r="E117" s="170"/>
      <c r="F117" s="163"/>
      <c r="G117" s="163"/>
    </row>
    <row r="118" spans="1:7" ht="12.75">
      <c r="A118" s="163"/>
      <c r="B118" s="163"/>
      <c r="C118" s="163"/>
      <c r="D118" s="163"/>
      <c r="E118" s="170"/>
      <c r="F118" s="163"/>
      <c r="G118" s="163"/>
    </row>
    <row r="119" spans="1:7" ht="12.75">
      <c r="A119" s="163"/>
      <c r="B119" s="163"/>
      <c r="C119" s="163"/>
      <c r="D119" s="163"/>
      <c r="E119" s="170"/>
      <c r="F119" s="163"/>
      <c r="G119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Marek</cp:lastModifiedBy>
  <cp:lastPrinted>2015-02-04T00:30:33Z</cp:lastPrinted>
  <dcterms:created xsi:type="dcterms:W3CDTF">2012-02-06T09:53:47Z</dcterms:created>
  <dcterms:modified xsi:type="dcterms:W3CDTF">2015-03-24T01:32:12Z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