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495" activeTab="2"/>
  </bookViews>
  <sheets>
    <sheet name="Krycí list" sheetId="1" r:id="rId1"/>
    <sheet name="Rekapitulace" sheetId="2" r:id="rId2"/>
    <sheet name="Položky" sheetId="3" r:id="rId3"/>
  </sheets>
  <definedNames>
    <definedName name="_BPK1">Položky!#REF!</definedName>
    <definedName name="_BPK2">Položky!#REF!</definedName>
    <definedName name="_BPK3">Položky!#REF!</definedName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Rekapitulace!$G$25</definedName>
    <definedName name="Dodavka0">Položky!#REF!</definedName>
    <definedName name="HSV">Rekapitulace!$E$25</definedName>
    <definedName name="HSV0">Položky!#REF!</definedName>
    <definedName name="HZS">Rekapitulace!$I$25</definedName>
    <definedName name="HZS0">Položky!#REF!</definedName>
    <definedName name="JKSO">'Krycí list'!$F$4</definedName>
    <definedName name="MJ">'Krycí list'!$G$4</definedName>
    <definedName name="Mont">Rekapitulace!$H$25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list'!$A$1:$G$44</definedName>
    <definedName name="_xlnm.Print_Area" localSheetId="2">Položky!$A$1:$G$144</definedName>
    <definedName name="_xlnm.Print_Area" localSheetId="1">Rekapitulace!$A$1:$I$33</definedName>
    <definedName name="PocetMJ">'Krycí list'!$G$7</definedName>
    <definedName name="Poznamka">'Krycí list'!$B$36</definedName>
    <definedName name="Projektant">'Krycí list'!$C$7</definedName>
    <definedName name="PSV">Rekapitulace!$F$25</definedName>
    <definedName name="PSV0">Položky!#REF!</definedName>
    <definedName name="SazbaDPH1">'Krycí list'!$C$29</definedName>
    <definedName name="SazbaDPH2">'Krycí list'!$C$31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Rekapitulace!$H$32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calcId="144525" refMode="R1C1"/>
</workbook>
</file>

<file path=xl/calcChain.xml><?xml version="1.0" encoding="utf-8"?>
<calcChain xmlns="http://schemas.openxmlformats.org/spreadsheetml/2006/main">
  <c r="G8" i="3" l="1"/>
  <c r="D15" i="1" l="1"/>
  <c r="D14" i="1"/>
  <c r="BE143" i="3"/>
  <c r="BD143" i="3"/>
  <c r="BC143" i="3"/>
  <c r="BB143" i="3"/>
  <c r="BA143" i="3"/>
  <c r="G143" i="3"/>
  <c r="BE142" i="3"/>
  <c r="BD142" i="3"/>
  <c r="BC142" i="3"/>
  <c r="BB142" i="3"/>
  <c r="BA142" i="3"/>
  <c r="G142" i="3"/>
  <c r="BE141" i="3"/>
  <c r="BD141" i="3"/>
  <c r="BC141" i="3"/>
  <c r="BB141" i="3"/>
  <c r="BA141" i="3"/>
  <c r="G141" i="3"/>
  <c r="BE140" i="3"/>
  <c r="BD140" i="3"/>
  <c r="BC140" i="3"/>
  <c r="BB140" i="3"/>
  <c r="BA140" i="3"/>
  <c r="G140" i="3"/>
  <c r="G144" i="3" s="1"/>
  <c r="BE139" i="3"/>
  <c r="BD139" i="3"/>
  <c r="BC139" i="3"/>
  <c r="BB139" i="3"/>
  <c r="BB144" i="3" s="1"/>
  <c r="F24" i="2" s="1"/>
  <c r="BA139" i="3"/>
  <c r="G139" i="3"/>
  <c r="B24" i="2"/>
  <c r="A24" i="2"/>
  <c r="BD144" i="3"/>
  <c r="H24" i="2" s="1"/>
  <c r="C144" i="3"/>
  <c r="BE136" i="3"/>
  <c r="BC136" i="3"/>
  <c r="BC137" i="3" s="1"/>
  <c r="G23" i="2" s="1"/>
  <c r="BB136" i="3"/>
  <c r="BB137" i="3" s="1"/>
  <c r="F23" i="2" s="1"/>
  <c r="BA136" i="3"/>
  <c r="BA137" i="3" s="1"/>
  <c r="E23" i="2" s="1"/>
  <c r="G136" i="3"/>
  <c r="G137" i="3" s="1"/>
  <c r="B23" i="2"/>
  <c r="A23" i="2"/>
  <c r="BE137" i="3"/>
  <c r="I23" i="2" s="1"/>
  <c r="C137" i="3"/>
  <c r="BE133" i="3"/>
  <c r="BE134" i="3" s="1"/>
  <c r="I22" i="2" s="1"/>
  <c r="BD133" i="3"/>
  <c r="BD134" i="3" s="1"/>
  <c r="H22" i="2" s="1"/>
  <c r="BC133" i="3"/>
  <c r="BA133" i="3"/>
  <c r="BA134" i="3" s="1"/>
  <c r="E22" i="2" s="1"/>
  <c r="G133" i="3"/>
  <c r="G134" i="3" s="1"/>
  <c r="B22" i="2"/>
  <c r="A22" i="2"/>
  <c r="BC134" i="3"/>
  <c r="G22" i="2" s="1"/>
  <c r="C134" i="3"/>
  <c r="BE129" i="3"/>
  <c r="BD129" i="3"/>
  <c r="BD131" i="3" s="1"/>
  <c r="H21" i="2" s="1"/>
  <c r="BC129" i="3"/>
  <c r="BC131" i="3" s="1"/>
  <c r="G21" i="2" s="1"/>
  <c r="BA129" i="3"/>
  <c r="BA131" i="3" s="1"/>
  <c r="E21" i="2" s="1"/>
  <c r="G129" i="3"/>
  <c r="G131" i="3" s="1"/>
  <c r="B21" i="2"/>
  <c r="A21" i="2"/>
  <c r="BE131" i="3"/>
  <c r="I21" i="2" s="1"/>
  <c r="C131" i="3"/>
  <c r="BE126" i="3"/>
  <c r="BD126" i="3"/>
  <c r="BC126" i="3"/>
  <c r="BA126" i="3"/>
  <c r="G126" i="3"/>
  <c r="BB126" i="3" s="1"/>
  <c r="BE123" i="3"/>
  <c r="BE127" i="3" s="1"/>
  <c r="I20" i="2" s="1"/>
  <c r="BD123" i="3"/>
  <c r="BC123" i="3"/>
  <c r="BC127" i="3" s="1"/>
  <c r="G20" i="2" s="1"/>
  <c r="BA123" i="3"/>
  <c r="G123" i="3"/>
  <c r="B20" i="2"/>
  <c r="A20" i="2"/>
  <c r="BA127" i="3"/>
  <c r="E20" i="2" s="1"/>
  <c r="C127" i="3"/>
  <c r="BE120" i="3"/>
  <c r="BD120" i="3"/>
  <c r="BC120" i="3"/>
  <c r="BA120" i="3"/>
  <c r="BE119" i="3"/>
  <c r="BD119" i="3"/>
  <c r="BC119" i="3"/>
  <c r="BA119" i="3"/>
  <c r="G119" i="3"/>
  <c r="BB119" i="3" s="1"/>
  <c r="BE118" i="3"/>
  <c r="BD118" i="3"/>
  <c r="BC118" i="3"/>
  <c r="BA118" i="3"/>
  <c r="G118" i="3"/>
  <c r="BB118" i="3" s="1"/>
  <c r="BE117" i="3"/>
  <c r="BD117" i="3"/>
  <c r="BC117" i="3"/>
  <c r="BA117" i="3"/>
  <c r="G117" i="3"/>
  <c r="BB117" i="3" s="1"/>
  <c r="BE116" i="3"/>
  <c r="BD116" i="3"/>
  <c r="BC116" i="3"/>
  <c r="BA116" i="3"/>
  <c r="G116" i="3"/>
  <c r="B19" i="2"/>
  <c r="A19" i="2"/>
  <c r="C121" i="3"/>
  <c r="BE113" i="3"/>
  <c r="BD113" i="3"/>
  <c r="BC113" i="3"/>
  <c r="BA113" i="3"/>
  <c r="BE112" i="3"/>
  <c r="BD112" i="3"/>
  <c r="BC112" i="3"/>
  <c r="BA112" i="3"/>
  <c r="G112" i="3"/>
  <c r="BB112" i="3" s="1"/>
  <c r="BE111" i="3"/>
  <c r="BD111" i="3"/>
  <c r="BC111" i="3"/>
  <c r="BA111" i="3"/>
  <c r="G111" i="3"/>
  <c r="BB111" i="3" s="1"/>
  <c r="BE109" i="3"/>
  <c r="BD109" i="3"/>
  <c r="BC109" i="3"/>
  <c r="BA109" i="3"/>
  <c r="G109" i="3"/>
  <c r="BB109" i="3" s="1"/>
  <c r="BE107" i="3"/>
  <c r="BD107" i="3"/>
  <c r="BC107" i="3"/>
  <c r="BA107" i="3"/>
  <c r="G107" i="3"/>
  <c r="BB107" i="3" s="1"/>
  <c r="BE105" i="3"/>
  <c r="BD105" i="3"/>
  <c r="BC105" i="3"/>
  <c r="BA105" i="3"/>
  <c r="G105" i="3"/>
  <c r="B18" i="2"/>
  <c r="A18" i="2"/>
  <c r="C114" i="3"/>
  <c r="BE102" i="3"/>
  <c r="BD102" i="3"/>
  <c r="BC102" i="3"/>
  <c r="BA102" i="3"/>
  <c r="BE101" i="3"/>
  <c r="BD101" i="3"/>
  <c r="BC101" i="3"/>
  <c r="BA101" i="3"/>
  <c r="G101" i="3"/>
  <c r="BB101" i="3" s="1"/>
  <c r="BE100" i="3"/>
  <c r="BD100" i="3"/>
  <c r="BC100" i="3"/>
  <c r="BA100" i="3"/>
  <c r="G100" i="3"/>
  <c r="BB100" i="3" s="1"/>
  <c r="BE98" i="3"/>
  <c r="BD98" i="3"/>
  <c r="BC98" i="3"/>
  <c r="BA98" i="3"/>
  <c r="G98" i="3"/>
  <c r="BB98" i="3" s="1"/>
  <c r="BE97" i="3"/>
  <c r="BD97" i="3"/>
  <c r="BC97" i="3"/>
  <c r="BA97" i="3"/>
  <c r="G97" i="3"/>
  <c r="BB97" i="3" s="1"/>
  <c r="BE96" i="3"/>
  <c r="BD96" i="3"/>
  <c r="BC96" i="3"/>
  <c r="BA96" i="3"/>
  <c r="G96" i="3"/>
  <c r="B17" i="2"/>
  <c r="A17" i="2"/>
  <c r="BC103" i="3"/>
  <c r="G17" i="2" s="1"/>
  <c r="C103" i="3"/>
  <c r="BE93" i="3"/>
  <c r="BD93" i="3"/>
  <c r="BC93" i="3"/>
  <c r="BA93" i="3"/>
  <c r="G93" i="3"/>
  <c r="BB93" i="3" s="1"/>
  <c r="BE92" i="3"/>
  <c r="BD92" i="3"/>
  <c r="BC92" i="3"/>
  <c r="BA92" i="3"/>
  <c r="G92" i="3"/>
  <c r="BB92" i="3" s="1"/>
  <c r="BE91" i="3"/>
  <c r="BD91" i="3"/>
  <c r="BC91" i="3"/>
  <c r="BA91" i="3"/>
  <c r="G91" i="3"/>
  <c r="BB91" i="3" s="1"/>
  <c r="BE89" i="3"/>
  <c r="BD89" i="3"/>
  <c r="BC89" i="3"/>
  <c r="BA89" i="3"/>
  <c r="BA94" i="3" s="1"/>
  <c r="E16" i="2" s="1"/>
  <c r="G89" i="3"/>
  <c r="BB89" i="3" s="1"/>
  <c r="BE88" i="3"/>
  <c r="BD88" i="3"/>
  <c r="BC88" i="3"/>
  <c r="BA88" i="3"/>
  <c r="G88" i="3"/>
  <c r="BB88" i="3" s="1"/>
  <c r="BE85" i="3"/>
  <c r="BD85" i="3"/>
  <c r="BD94" i="3" s="1"/>
  <c r="H16" i="2" s="1"/>
  <c r="BC85" i="3"/>
  <c r="BA85" i="3"/>
  <c r="G85" i="3"/>
  <c r="B16" i="2"/>
  <c r="A16" i="2"/>
  <c r="C94" i="3"/>
  <c r="BE82" i="3"/>
  <c r="BE83" i="3" s="1"/>
  <c r="I15" i="2" s="1"/>
  <c r="BD82" i="3"/>
  <c r="BD83" i="3" s="1"/>
  <c r="H15" i="2" s="1"/>
  <c r="BC82" i="3"/>
  <c r="BC83" i="3" s="1"/>
  <c r="G15" i="2" s="1"/>
  <c r="BB82" i="3"/>
  <c r="BB83" i="3" s="1"/>
  <c r="F15" i="2" s="1"/>
  <c r="G82" i="3"/>
  <c r="BA82" i="3" s="1"/>
  <c r="BA83" i="3" s="1"/>
  <c r="E15" i="2" s="1"/>
  <c r="B15" i="2"/>
  <c r="A15" i="2"/>
  <c r="C83" i="3"/>
  <c r="BE79" i="3"/>
  <c r="BE80" i="3" s="1"/>
  <c r="I14" i="2" s="1"/>
  <c r="BD79" i="3"/>
  <c r="BD80" i="3" s="1"/>
  <c r="H14" i="2" s="1"/>
  <c r="BC79" i="3"/>
  <c r="BB79" i="3"/>
  <c r="BB80" i="3" s="1"/>
  <c r="F14" i="2" s="1"/>
  <c r="G79" i="3"/>
  <c r="BA79" i="3" s="1"/>
  <c r="BA80" i="3" s="1"/>
  <c r="E14" i="2" s="1"/>
  <c r="B14" i="2"/>
  <c r="A14" i="2"/>
  <c r="BC80" i="3"/>
  <c r="G14" i="2" s="1"/>
  <c r="C80" i="3"/>
  <c r="BE74" i="3"/>
  <c r="BD74" i="3"/>
  <c r="BC74" i="3"/>
  <c r="BB74" i="3"/>
  <c r="G74" i="3"/>
  <c r="BA74" i="3" s="1"/>
  <c r="BE71" i="3"/>
  <c r="BD71" i="3"/>
  <c r="BC71" i="3"/>
  <c r="BB71" i="3"/>
  <c r="G71" i="3"/>
  <c r="BA71" i="3" s="1"/>
  <c r="BE68" i="3"/>
  <c r="BD68" i="3"/>
  <c r="BC68" i="3"/>
  <c r="BB68" i="3"/>
  <c r="G68" i="3"/>
  <c r="BA68" i="3" s="1"/>
  <c r="BE65" i="3"/>
  <c r="BD65" i="3"/>
  <c r="BC65" i="3"/>
  <c r="BB65" i="3"/>
  <c r="G65" i="3"/>
  <c r="BA65" i="3" s="1"/>
  <c r="BE64" i="3"/>
  <c r="BD64" i="3"/>
  <c r="BC64" i="3"/>
  <c r="BB64" i="3"/>
  <c r="G64" i="3"/>
  <c r="BA64" i="3" s="1"/>
  <c r="BE59" i="3"/>
  <c r="BD59" i="3"/>
  <c r="BD77" i="3" s="1"/>
  <c r="BC59" i="3"/>
  <c r="BC77" i="3" s="1"/>
  <c r="G13" i="2" s="1"/>
  <c r="BB59" i="3"/>
  <c r="G59" i="3"/>
  <c r="H13" i="2"/>
  <c r="B13" i="2"/>
  <c r="A13" i="2"/>
  <c r="C77" i="3"/>
  <c r="BE54" i="3"/>
  <c r="BD54" i="3"/>
  <c r="BD57" i="3" s="1"/>
  <c r="H12" i="2" s="1"/>
  <c r="BC54" i="3"/>
  <c r="BC57" i="3" s="1"/>
  <c r="G12" i="2" s="1"/>
  <c r="BB54" i="3"/>
  <c r="BB57" i="3" s="1"/>
  <c r="F12" i="2" s="1"/>
  <c r="G54" i="3"/>
  <c r="BA54" i="3" s="1"/>
  <c r="BA57" i="3" s="1"/>
  <c r="E12" i="2" s="1"/>
  <c r="B12" i="2"/>
  <c r="A12" i="2"/>
  <c r="BE57" i="3"/>
  <c r="I12" i="2" s="1"/>
  <c r="G57" i="3"/>
  <c r="C57" i="3"/>
  <c r="BE50" i="3"/>
  <c r="BE52" i="3" s="1"/>
  <c r="I11" i="2" s="1"/>
  <c r="BD50" i="3"/>
  <c r="BD52" i="3" s="1"/>
  <c r="H11" i="2" s="1"/>
  <c r="BC50" i="3"/>
  <c r="BC52" i="3" s="1"/>
  <c r="G11" i="2" s="1"/>
  <c r="BB50" i="3"/>
  <c r="BB52" i="3" s="1"/>
  <c r="F11" i="2" s="1"/>
  <c r="G50" i="3"/>
  <c r="BA50" i="3" s="1"/>
  <c r="BA52" i="3" s="1"/>
  <c r="E11" i="2" s="1"/>
  <c r="B11" i="2"/>
  <c r="A11" i="2"/>
  <c r="C52" i="3"/>
  <c r="BE46" i="3"/>
  <c r="BD46" i="3"/>
  <c r="BC46" i="3"/>
  <c r="BB46" i="3"/>
  <c r="G46" i="3"/>
  <c r="BA46" i="3" s="1"/>
  <c r="BE42" i="3"/>
  <c r="BD42" i="3"/>
  <c r="BC42" i="3"/>
  <c r="BB42" i="3"/>
  <c r="G42" i="3"/>
  <c r="BA42" i="3" s="1"/>
  <c r="BE40" i="3"/>
  <c r="BD40" i="3"/>
  <c r="BC40" i="3"/>
  <c r="BB40" i="3"/>
  <c r="G40" i="3"/>
  <c r="BA40" i="3" s="1"/>
  <c r="B10" i="2"/>
  <c r="A10" i="2"/>
  <c r="BC48" i="3"/>
  <c r="G10" i="2" s="1"/>
  <c r="C48" i="3"/>
  <c r="BE36" i="3"/>
  <c r="BD36" i="3"/>
  <c r="BC36" i="3"/>
  <c r="BB36" i="3"/>
  <c r="G36" i="3"/>
  <c r="BA36" i="3" s="1"/>
  <c r="BE32" i="3"/>
  <c r="BD32" i="3"/>
  <c r="BC32" i="3"/>
  <c r="BB32" i="3"/>
  <c r="G32" i="3"/>
  <c r="BA32" i="3" s="1"/>
  <c r="BE31" i="3"/>
  <c r="BE38" i="3" s="1"/>
  <c r="I9" i="2" s="1"/>
  <c r="BD31" i="3"/>
  <c r="BC31" i="3"/>
  <c r="BB31" i="3"/>
  <c r="G31" i="3"/>
  <c r="BA31" i="3" s="1"/>
  <c r="BE30" i="3"/>
  <c r="BD30" i="3"/>
  <c r="BC30" i="3"/>
  <c r="BB30" i="3"/>
  <c r="BB38" i="3" s="1"/>
  <c r="F9" i="2" s="1"/>
  <c r="G30" i="3"/>
  <c r="BA30" i="3" s="1"/>
  <c r="BE27" i="3"/>
  <c r="BD27" i="3"/>
  <c r="BC27" i="3"/>
  <c r="BC38" i="3" s="1"/>
  <c r="G9" i="2" s="1"/>
  <c r="BB27" i="3"/>
  <c r="G27" i="3"/>
  <c r="BA27" i="3" s="1"/>
  <c r="B9" i="2"/>
  <c r="A9" i="2"/>
  <c r="C38" i="3"/>
  <c r="BE19" i="3"/>
  <c r="BD19" i="3"/>
  <c r="BD25" i="3" s="1"/>
  <c r="H8" i="2" s="1"/>
  <c r="BC19" i="3"/>
  <c r="BB19" i="3"/>
  <c r="G19" i="3"/>
  <c r="BA19" i="3" s="1"/>
  <c r="BE16" i="3"/>
  <c r="BD16" i="3"/>
  <c r="BC16" i="3"/>
  <c r="BB16" i="3"/>
  <c r="G16" i="3"/>
  <c r="BA16" i="3" s="1"/>
  <c r="BE13" i="3"/>
  <c r="BD13" i="3"/>
  <c r="BC13" i="3"/>
  <c r="BB13" i="3"/>
  <c r="BB25" i="3" s="1"/>
  <c r="F8" i="2" s="1"/>
  <c r="G13" i="3"/>
  <c r="BA13" i="3" s="1"/>
  <c r="B8" i="2"/>
  <c r="A8" i="2"/>
  <c r="BE25" i="3"/>
  <c r="I8" i="2" s="1"/>
  <c r="C25" i="3"/>
  <c r="BE8" i="3"/>
  <c r="BE11" i="3" s="1"/>
  <c r="I7" i="2" s="1"/>
  <c r="BD8" i="3"/>
  <c r="BD11" i="3" s="1"/>
  <c r="H7" i="2" s="1"/>
  <c r="BC8" i="3"/>
  <c r="BC11" i="3" s="1"/>
  <c r="G7" i="2" s="1"/>
  <c r="BB8" i="3"/>
  <c r="BA8" i="3"/>
  <c r="BA11" i="3" s="1"/>
  <c r="E7" i="2" s="1"/>
  <c r="B7" i="2"/>
  <c r="A7" i="2"/>
  <c r="BB11" i="3"/>
  <c r="F7" i="2" s="1"/>
  <c r="G11" i="3"/>
  <c r="C11" i="3"/>
  <c r="E4" i="3"/>
  <c r="C4" i="3"/>
  <c r="F3" i="3"/>
  <c r="C3" i="3"/>
  <c r="C2" i="2"/>
  <c r="C1" i="2"/>
  <c r="F32" i="1"/>
  <c r="C30" i="1"/>
  <c r="G8" i="1"/>
  <c r="BA121" i="3" l="1"/>
  <c r="E19" i="2" s="1"/>
  <c r="BC114" i="3"/>
  <c r="G18" i="2" s="1"/>
  <c r="BE114" i="3"/>
  <c r="I18" i="2" s="1"/>
  <c r="BC121" i="3"/>
  <c r="G19" i="2" s="1"/>
  <c r="G25" i="2" s="1"/>
  <c r="C14" i="1" s="1"/>
  <c r="BE121" i="3"/>
  <c r="I19" i="2" s="1"/>
  <c r="I25" i="2" s="1"/>
  <c r="C20" i="1" s="1"/>
  <c r="BA144" i="3"/>
  <c r="E24" i="2" s="1"/>
  <c r="BE144" i="3"/>
  <c r="I24" i="2" s="1"/>
  <c r="G25" i="3"/>
  <c r="BC25" i="3"/>
  <c r="G8" i="2" s="1"/>
  <c r="BD38" i="3"/>
  <c r="H9" i="2" s="1"/>
  <c r="BA48" i="3"/>
  <c r="E10" i="2" s="1"/>
  <c r="BE48" i="3"/>
  <c r="I10" i="2" s="1"/>
  <c r="BE77" i="3"/>
  <c r="I13" i="2" s="1"/>
  <c r="BC94" i="3"/>
  <c r="G16" i="2" s="1"/>
  <c r="BE94" i="3"/>
  <c r="I16" i="2" s="1"/>
  <c r="E102" i="3"/>
  <c r="G102" i="3" s="1"/>
  <c r="BB102" i="3" s="1"/>
  <c r="BE103" i="3"/>
  <c r="I17" i="2" s="1"/>
  <c r="BD127" i="3"/>
  <c r="H20" i="2" s="1"/>
  <c r="BB48" i="3"/>
  <c r="F10" i="2" s="1"/>
  <c r="G94" i="3"/>
  <c r="BA103" i="3"/>
  <c r="E17" i="2" s="1"/>
  <c r="BD121" i="3"/>
  <c r="H19" i="2" s="1"/>
  <c r="G127" i="3"/>
  <c r="BC144" i="3"/>
  <c r="G24" i="2" s="1"/>
  <c r="BA38" i="3"/>
  <c r="E9" i="2" s="1"/>
  <c r="BB77" i="3"/>
  <c r="F13" i="2" s="1"/>
  <c r="G38" i="3"/>
  <c r="BD48" i="3"/>
  <c r="H10" i="2" s="1"/>
  <c r="E113" i="3"/>
  <c r="G113" i="3" s="1"/>
  <c r="BB113" i="3" s="1"/>
  <c r="BA114" i="3"/>
  <c r="E18" i="2" s="1"/>
  <c r="E120" i="3"/>
  <c r="G120" i="3" s="1"/>
  <c r="BB120" i="3" s="1"/>
  <c r="BD114" i="3"/>
  <c r="H18" i="2" s="1"/>
  <c r="BD103" i="3"/>
  <c r="H17" i="2" s="1"/>
  <c r="BA25" i="3"/>
  <c r="E8" i="2" s="1"/>
  <c r="G48" i="3"/>
  <c r="G52" i="3"/>
  <c r="BA59" i="3"/>
  <c r="BA77" i="3" s="1"/>
  <c r="E13" i="2" s="1"/>
  <c r="G77" i="3"/>
  <c r="BB85" i="3"/>
  <c r="BB94" i="3" s="1"/>
  <c r="F16" i="2" s="1"/>
  <c r="BB96" i="3"/>
  <c r="BB105" i="3"/>
  <c r="BB116" i="3"/>
  <c r="BB123" i="3"/>
  <c r="BB127" i="3" s="1"/>
  <c r="F20" i="2" s="1"/>
  <c r="BB129" i="3"/>
  <c r="BB131" i="3" s="1"/>
  <c r="F21" i="2" s="1"/>
  <c r="BB133" i="3"/>
  <c r="BB134" i="3" s="1"/>
  <c r="F22" i="2" s="1"/>
  <c r="BD136" i="3"/>
  <c r="BD137" i="3" s="1"/>
  <c r="H23" i="2" s="1"/>
  <c r="G80" i="3"/>
  <c r="G83" i="3"/>
  <c r="BB103" i="3" l="1"/>
  <c r="F17" i="2" s="1"/>
  <c r="H25" i="2"/>
  <c r="C15" i="1" s="1"/>
  <c r="BB121" i="3"/>
  <c r="F19" i="2" s="1"/>
  <c r="G103" i="3"/>
  <c r="G114" i="3"/>
  <c r="E25" i="2"/>
  <c r="C16" i="1" s="1"/>
  <c r="BB114" i="3"/>
  <c r="F18" i="2" s="1"/>
  <c r="F25" i="2" s="1"/>
  <c r="G121" i="3"/>
  <c r="C17" i="1" l="1"/>
  <c r="C18" i="1" s="1"/>
  <c r="C21" i="1" s="1"/>
  <c r="G30" i="2"/>
  <c r="I30" i="2" s="1"/>
  <c r="G14" i="1" s="1"/>
  <c r="G31" i="2"/>
  <c r="I31" i="2" s="1"/>
  <c r="G15" i="1" s="1"/>
  <c r="H32" i="2" l="1"/>
  <c r="G22" i="1" s="1"/>
  <c r="G21" i="1" s="1"/>
  <c r="C22" i="1" l="1"/>
  <c r="F29" i="1" s="1"/>
  <c r="F30" i="1" s="1"/>
  <c r="F33" i="1" s="1"/>
</calcChain>
</file>

<file path=xl/sharedStrings.xml><?xml version="1.0" encoding="utf-8"?>
<sst xmlns="http://schemas.openxmlformats.org/spreadsheetml/2006/main" count="379" uniqueCount="261">
  <si>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</si>
  <si>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</si>
  <si>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</si>
  <si>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</si>
  <si>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</si>
  <si>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</si>
  <si>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</si>
  <si>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</si>
  <si>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</si>
  <si>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</si>
  <si>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</si>
  <si>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</si>
  <si>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</si>
  <si>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</si>
  <si>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</si>
  <si>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</si>
  <si>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</si>
  <si>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</si>
  <si>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</si>
  <si>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</si>
  <si>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</si>
  <si>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</si>
  <si>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</si>
  <si>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</si>
  <si>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</si>
  <si>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</si>
  <si>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</si>
  <si>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</si>
  <si>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</si>
  <si>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</si>
  <si>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</si>
  <si>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</si>
  <si>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</si>
  <si>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</si>
  <si>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</si>
  <si>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</si>
  <si>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</si>
  <si>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</si>
  <si>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</si>
  <si>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</si>
  <si>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</si>
  <si>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</si>
  <si>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</si>
  <si>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</si>
  <si>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</si>
  <si>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</si>
  <si>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</si>
  <si>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</si>
  <si>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</si>
  <si>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</si>
  <si>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</si>
  <si>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</si>
  <si>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</si>
  <si>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</si>
  <si>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</si>
  <si>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</si>
  <si>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</si>
  <si>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</si>
  <si>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</si>
  <si>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</si>
  <si>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</si>
  <si>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</si>
  <si>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</si>
  <si>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</si>
  <si>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</si>
  <si>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</si>
  <si>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</si>
  <si>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</si>
  <si>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P</t>
  </si>
  <si>
    <t>Nádražní 80</t>
  </si>
  <si>
    <t>Stavební část - Dřevěné II</t>
  </si>
  <si>
    <t>3</t>
  </si>
  <si>
    <t>Svislé a kompletní konstrukce</t>
  </si>
  <si>
    <t>319202321R00</t>
  </si>
  <si>
    <t>Vyrovnání povrchu zdiva přizděním do tl. 8 cm</t>
  </si>
  <si>
    <t>m2</t>
  </si>
  <si>
    <t>(3+3,35+0,4)*0,6</t>
  </si>
  <si>
    <t>(2*3)*0,6</t>
  </si>
  <si>
    <t>61</t>
  </si>
  <si>
    <t>Upravy povrchů vnitřní</t>
  </si>
  <si>
    <t>610991111R00</t>
  </si>
  <si>
    <t>Zakrývání výplní vnitřních otvorů</t>
  </si>
  <si>
    <t>3,35*3,18</t>
  </si>
  <si>
    <t>3*3,18</t>
  </si>
  <si>
    <t>612409991R00</t>
  </si>
  <si>
    <t>Začištění omítek kolem oken,dveří apod.</t>
  </si>
  <si>
    <t>m</t>
  </si>
  <si>
    <t>(3,35+3,18)*2</t>
  </si>
  <si>
    <t>(3+3,18)*2</t>
  </si>
  <si>
    <t>612425931R00</t>
  </si>
  <si>
    <t>Omítka vápenná vnitřního ostění - štuková</t>
  </si>
  <si>
    <t>Začátek provozního součtu</t>
  </si>
  <si>
    <t>Konec provozního součtu</t>
  </si>
  <si>
    <t>25,42*0,9</t>
  </si>
  <si>
    <t>62</t>
  </si>
  <si>
    <t>Upravy povrchů vnější</t>
  </si>
  <si>
    <t>622903110U00</t>
  </si>
  <si>
    <t>Mytí omítek slož 1-2 tlak.vodou</t>
  </si>
  <si>
    <t>otlučené plochy:</t>
  </si>
  <si>
    <t>620471812U00</t>
  </si>
  <si>
    <t>Nátěr základní pen</t>
  </si>
  <si>
    <t>620991121R00</t>
  </si>
  <si>
    <t>Zakrývání výplní vnějších otvorů z lešení</t>
  </si>
  <si>
    <t>622411121R00</t>
  </si>
  <si>
    <t>Barvení vnější omítky stěn, 2 x, do složitosti 3</t>
  </si>
  <si>
    <t>kolem výkladů béžová, soklík sv. šedá:</t>
  </si>
  <si>
    <t>š.1m po obvodu výkladců:</t>
  </si>
  <si>
    <t>(3,35+3,2)*2*2*1</t>
  </si>
  <si>
    <t>622451131R00</t>
  </si>
  <si>
    <t>Omítka vnější stěn, MC, hladká, složitost 1 - 2</t>
  </si>
  <si>
    <t>vnější strana ostění:22,878</t>
  </si>
  <si>
    <t>63</t>
  </si>
  <si>
    <t>Podlahy a podlahové konstrukce</t>
  </si>
  <si>
    <t>631311121R00</t>
  </si>
  <si>
    <t>Doplnění mazanin betonem do 1 m2, do tl. 8 cm</t>
  </si>
  <si>
    <t>m3</t>
  </si>
  <si>
    <t>1*1*0,05</t>
  </si>
  <si>
    <t>632451024R00</t>
  </si>
  <si>
    <t>Vyrovnávací potěr MC 15, v pásu, tl. 50 mm</t>
  </si>
  <si>
    <t>pod vnitřní parapety:(3,18+2,21)*0,5</t>
  </si>
  <si>
    <t>pod stupně:1*2</t>
  </si>
  <si>
    <t>podesta a podlaha u vstupu:2</t>
  </si>
  <si>
    <t>L</t>
  </si>
  <si>
    <t>D + M přechodové lišty</t>
  </si>
  <si>
    <t>bm</t>
  </si>
  <si>
    <t>stará a nová podlaha u vstupu - přechod:2</t>
  </si>
  <si>
    <t>94</t>
  </si>
  <si>
    <t>Lešení a stavební výtahy</t>
  </si>
  <si>
    <t>941955003R00</t>
  </si>
  <si>
    <t>Lešení lehké pomocné, výška podlahy do 2,5 m</t>
  </si>
  <si>
    <t>(3,2+0,91+2,21+0,97+2*1)*2</t>
  </si>
  <si>
    <t>95</t>
  </si>
  <si>
    <t>Dokončovací kce na pozem.stav.</t>
  </si>
  <si>
    <t>952901111R00</t>
  </si>
  <si>
    <t>Vyčištění budov o výšce podlaží do 4 m</t>
  </si>
  <si>
    <t>venkovní i vnitřní strana 3m od výkladů:</t>
  </si>
  <si>
    <t>(3,2+0,91+2,21+0,97)*2*2</t>
  </si>
  <si>
    <t>96</t>
  </si>
  <si>
    <t>Bourání konstrukcí</t>
  </si>
  <si>
    <t>965043321R00</t>
  </si>
  <si>
    <t>Bourání podkladů bet., potěr, tl, 10 cm, pl. 1 m2</t>
  </si>
  <si>
    <t>podesta a schodiště vstupu:</t>
  </si>
  <si>
    <t>1*1,5*0,05</t>
  </si>
  <si>
    <t>srovnání pod parapety:2,695*0,05</t>
  </si>
  <si>
    <t>nerovnosti na schodech:1*0,25*0,05</t>
  </si>
  <si>
    <t>967031132R00</t>
  </si>
  <si>
    <t>Přisekání rovných ostění cihelných na MVC</t>
  </si>
  <si>
    <t>968061113R00</t>
  </si>
  <si>
    <t>Vyvěšení dřevěných  křídel pl. nad 1,5 m2</t>
  </si>
  <si>
    <t>kus</t>
  </si>
  <si>
    <t>vstup do výloh:2</t>
  </si>
  <si>
    <t>dveře:1</t>
  </si>
  <si>
    <t>968062247R00</t>
  </si>
  <si>
    <t>Vybourání dřevěných rámů oken jednoduch. nad 4 m2</t>
  </si>
  <si>
    <t>(0,97+2,21)*3,35*2</t>
  </si>
  <si>
    <t>3*3,18*2</t>
  </si>
  <si>
    <t>968062991R00</t>
  </si>
  <si>
    <t>Vybourání dřevěných deštění a obkladů výkladů</t>
  </si>
  <si>
    <t>(3*2+3,18)*0,6</t>
  </si>
  <si>
    <t>(3+2,21+0,97+3,35+0,6)*0,6</t>
  </si>
  <si>
    <t>978013161R00</t>
  </si>
  <si>
    <t>Otlučení omítek vnitřních stěn v rozsahu do 50 %</t>
  </si>
  <si>
    <t>vnitřní ostění:22,878</t>
  </si>
  <si>
    <t>venkovní ostění:22,878</t>
  </si>
  <si>
    <t>97</t>
  </si>
  <si>
    <t>Prorážení otvorů</t>
  </si>
  <si>
    <t>r-pol</t>
  </si>
  <si>
    <t>Odstranění reklam a konzol</t>
  </si>
  <si>
    <t>kpl</t>
  </si>
  <si>
    <t>99</t>
  </si>
  <si>
    <t>Staveništní přesun hmot</t>
  </si>
  <si>
    <t>999281111R00</t>
  </si>
  <si>
    <t xml:space="preserve">Přesun hmot pro opravy a údržbu do výšky 25 m </t>
  </si>
  <si>
    <t>t</t>
  </si>
  <si>
    <t>7631</t>
  </si>
  <si>
    <t>Konstrukce sádrokartonové</t>
  </si>
  <si>
    <t>763111281U00</t>
  </si>
  <si>
    <t>Montáž nosné SDK konstrukce vč. dodávky profilů</t>
  </si>
  <si>
    <t>úprava SDK u horní části výkladů:</t>
  </si>
  <si>
    <t>(0,2+3,18+0,25+0,23+2,49+0,97+0,33)*1</t>
  </si>
  <si>
    <t>763111282U00</t>
  </si>
  <si>
    <t>Montáž desek SDK tl.12,5mm vč. dodávky desek</t>
  </si>
  <si>
    <t>DM</t>
  </si>
  <si>
    <t>Odřezání SDK konstrukce pro nové napojení</t>
  </si>
  <si>
    <t>0,2+3,18+0,25+0,23+2,49+0,97+0,33</t>
  </si>
  <si>
    <t>Příplatek za malý rozsah SDK prací</t>
  </si>
  <si>
    <t>UP</t>
  </si>
  <si>
    <t>Úprava SDK kce pro novou konstrukci nové příkotvení do stropu</t>
  </si>
  <si>
    <t>998763301U00</t>
  </si>
  <si>
    <t xml:space="preserve">Přesun t SDK kce objekt v -6m </t>
  </si>
  <si>
    <t>766</t>
  </si>
  <si>
    <t>Konstrukce truhlářské</t>
  </si>
  <si>
    <t>1/T</t>
  </si>
  <si>
    <t>Dřevěný výkladec s dveřmi nadsvětlíkem 221*300+97*335 vč. boků 3a4/T</t>
  </si>
  <si>
    <t>2/T</t>
  </si>
  <si>
    <t>Dřevěný výkladec s dveřmi a nadsvětlíkem 318/300</t>
  </si>
  <si>
    <t>Parapet vnitřní k výkladům š. do 50 cm</t>
  </si>
  <si>
    <t>3,18+2,49</t>
  </si>
  <si>
    <t>DD</t>
  </si>
  <si>
    <t>Zpracování a odsouhlašení dílenské dokumentace</t>
  </si>
  <si>
    <t>Montáž dřevěných výkladců vč. osazení parapetů D+M vnitřní parotěs. a vnější exp. těsnící pásky</t>
  </si>
  <si>
    <t>998766201R00</t>
  </si>
  <si>
    <t xml:space="preserve">Přesun hmot pro truhlářské konstr., výšky do 6 m </t>
  </si>
  <si>
    <t>771</t>
  </si>
  <si>
    <t>Podlahy z dlaždic a obklady</t>
  </si>
  <si>
    <t>771212113R00</t>
  </si>
  <si>
    <t>Kladení dlažby keramické do TM, vel. do 400x400 mm obklad schodiště bez dodávky dlažby vč. podstup.</t>
  </si>
  <si>
    <t>Soklování schodiště a podesty</t>
  </si>
  <si>
    <t>kolem schodiště:4</t>
  </si>
  <si>
    <t>Prostiskluzová dlažba mrazuvzdorná</t>
  </si>
  <si>
    <t>(2+4*0,15)*1,2</t>
  </si>
  <si>
    <t>Spárování dlažby</t>
  </si>
  <si>
    <t>Příplatek za schodovku 30x30 protiskluz, mrazuvzdorná</t>
  </si>
  <si>
    <t>998771201R00</t>
  </si>
  <si>
    <t xml:space="preserve">Přesun hmot pro podlahy z dlaždic, výšky do 6 m </t>
  </si>
  <si>
    <t>773</t>
  </si>
  <si>
    <t>Podlahy teracové</t>
  </si>
  <si>
    <t>773500910R00</t>
  </si>
  <si>
    <t>Opravy teracových podlah vstup</t>
  </si>
  <si>
    <t>773994000R00</t>
  </si>
  <si>
    <t>Řezání spár v teracové podlaze tl. do 3 cm</t>
  </si>
  <si>
    <t>Příplatek za malý rozsah</t>
  </si>
  <si>
    <t>Broušení terac. podlahy</t>
  </si>
  <si>
    <t>998773201R00</t>
  </si>
  <si>
    <t xml:space="preserve">Přesun hmot pro podlahy teracové, výšky do 6 m </t>
  </si>
  <si>
    <t>784</t>
  </si>
  <si>
    <t>Malby</t>
  </si>
  <si>
    <t>784191201R00</t>
  </si>
  <si>
    <t>Penetrace podkladu hloubková Primalex 1x</t>
  </si>
  <si>
    <t>dotčená stěna:</t>
  </si>
  <si>
    <t>(0,2+3,18+0,25+0,23+2,49+0,97+0,33+2*1)*(3,35+2)</t>
  </si>
  <si>
    <t>784195112R00</t>
  </si>
  <si>
    <t>Malba tekutá Primalex Standard, bílá, 2 x</t>
  </si>
  <si>
    <t>787</t>
  </si>
  <si>
    <t>Zasklívání</t>
  </si>
  <si>
    <t>787700803R00</t>
  </si>
  <si>
    <t>Vysklívání výkladců skla plochého o pl. do 6 m2</t>
  </si>
  <si>
    <t>20,193*2</t>
  </si>
  <si>
    <t>799</t>
  </si>
  <si>
    <t>Ostatní</t>
  </si>
  <si>
    <t>Vyřízení záboru prostranství</t>
  </si>
  <si>
    <t>M21</t>
  </si>
  <si>
    <t>Elektromontáže</t>
  </si>
  <si>
    <t>Demontáž části stávající elektroinstalace ukončení před výklady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</si>
  <si>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</si>
  <si>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</si>
  <si>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</si>
  <si>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</si>
  <si>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</si>
  <si>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</si>
  <si>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</si>
  <si>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</si>
  <si>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</si>
  <si>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</si>
  <si>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</si>
  <si>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</si>
  <si>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Zařízení staveniště</t>
  </si>
  <si>
    <t>Provoz investora</t>
  </si>
  <si>
    <t>VÝKAZ VÝMĚR</t>
  </si>
  <si>
    <t>Výměna výkladců - dřevěné</t>
  </si>
  <si>
    <r>
      <t>Položkový rozpočet</t>
    </r>
    <r>
      <rPr>
        <b/>
        <sz val="12"/>
        <rFont val="Arial CE"/>
        <charset val="238"/>
      </rPr>
      <t xml:space="preserve">                                                                      </t>
    </r>
    <r>
      <rPr>
        <b/>
        <sz val="11"/>
        <color rgb="FF00B0F0"/>
        <rFont val="Arial CE"/>
        <charset val="238"/>
      </rPr>
      <t>Příloha č.2 ZD, Příloha č.2 smlouvy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</si>
</sst>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6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9"/>
      <name val="Arial CE"/>
    </font>
    <font>
      <sz val="10"/>
      <color indexed="9"/>
      <name val="Arial CE"/>
      <family val="2"/>
      <charset val="238"/>
    </font>
    <font>
      <sz val="8"/>
      <name val="Arial CE"/>
    </font>
    <font>
      <sz val="8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8"/>
      <color indexed="21"/>
      <name val="Arial CE"/>
      <family val="2"/>
      <charset val="238"/>
    </font>
    <font>
      <b/>
      <sz val="12"/>
      <name val="Arial CE"/>
      <charset val="238"/>
    </font>
    <font>
      <b/>
      <sz val="11"/>
      <color rgb="FF00B0F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5" fontId="0" fillId="0" borderId="11" xfId="0" applyNumberFormat="1" applyBorder="1" applyAlignment="1">
      <alignment horizontal="right"/>
    </xf>
    <xf numFmtId="166" fontId="0" fillId="0" borderId="14" xfId="0" applyNumberFormat="1" applyBorder="1"/>
    <xf numFmtId="166" fontId="0" fillId="0" borderId="0" xfId="0" applyNumberFormat="1" applyBorder="1"/>
    <xf numFmtId="0" fontId="6" fillId="2" borderId="36" xfId="0" applyFont="1" applyFill="1" applyBorder="1"/>
    <xf numFmtId="0" fontId="6" fillId="2" borderId="37" xfId="0" applyFont="1" applyFill="1" applyBorder="1"/>
    <xf numFmtId="0" fontId="6" fillId="2" borderId="40" xfId="0" applyFont="1" applyFill="1" applyBorder="1"/>
    <xf numFmtId="166" fontId="6" fillId="2" borderId="37" xfId="0" applyNumberFormat="1" applyFont="1" applyFill="1" applyBorder="1"/>
    <xf numFmtId="0" fontId="6" fillId="2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5" xfId="1" applyFont="1" applyBorder="1"/>
    <xf numFmtId="0" fontId="0" fillId="0" borderId="44" xfId="0" applyNumberFormat="1" applyBorder="1" applyAlignment="1">
      <alignment horizontal="left"/>
    </xf>
    <xf numFmtId="0" fontId="0" fillId="0" borderId="46" xfId="0" applyNumberFormat="1" applyBorder="1"/>
    <xf numFmtId="0" fontId="3" fillId="0" borderId="49" xfId="1" applyFont="1" applyBorder="1"/>
    <xf numFmtId="0" fontId="9" fillId="0" borderId="49" xfId="1" applyBorder="1"/>
    <xf numFmtId="0" fontId="9" fillId="0" borderId="49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3" borderId="25" xfId="0" applyNumberFormat="1" applyFont="1" applyFill="1" applyBorder="1"/>
    <xf numFmtId="0" fontId="5" fillId="3" borderId="26" xfId="0" applyFont="1" applyFill="1" applyBorder="1"/>
    <xf numFmtId="0" fontId="5" fillId="3" borderId="27" xfId="0" applyFont="1" applyFill="1" applyBorder="1"/>
    <xf numFmtId="0" fontId="5" fillId="3" borderId="52" xfId="0" applyFont="1" applyFill="1" applyBorder="1"/>
    <xf numFmtId="0" fontId="5" fillId="3" borderId="53" xfId="0" applyFont="1" applyFill="1" applyBorder="1"/>
    <xf numFmtId="0" fontId="5" fillId="3" borderId="54" xfId="0" applyFont="1" applyFill="1" applyBorder="1"/>
    <xf numFmtId="0" fontId="10" fillId="0" borderId="0" xfId="0" applyFont="1" applyBorder="1"/>
    <xf numFmtId="3" fontId="7" fillId="0" borderId="7" xfId="0" applyNumberFormat="1" applyFont="1" applyBorder="1"/>
    <xf numFmtId="0" fontId="5" fillId="2" borderId="25" xfId="0" applyFont="1" applyFill="1" applyBorder="1"/>
    <xf numFmtId="0" fontId="5" fillId="2" borderId="26" xfId="0" applyFont="1" applyFill="1" applyBorder="1"/>
    <xf numFmtId="3" fontId="5" fillId="2" borderId="27" xfId="0" applyNumberFormat="1" applyFont="1" applyFill="1" applyBorder="1"/>
    <xf numFmtId="3" fontId="5" fillId="2" borderId="52" xfId="0" applyNumberFormat="1" applyFont="1" applyFill="1" applyBorder="1"/>
    <xf numFmtId="3" fontId="5" fillId="2" borderId="53" xfId="0" applyNumberFormat="1" applyFont="1" applyFill="1" applyBorder="1"/>
    <xf numFmtId="3" fontId="5" fillId="2" borderId="54" xfId="0" applyNumberFormat="1" applyFont="1" applyFill="1" applyBorder="1"/>
    <xf numFmtId="0" fontId="5" fillId="0" borderId="0" xfId="0" applyFont="1"/>
    <xf numFmtId="3" fontId="1" fillId="0" borderId="0" xfId="0" applyNumberFormat="1" applyFont="1" applyAlignment="1">
      <alignment horizontal="centerContinuous"/>
    </xf>
    <xf numFmtId="0" fontId="11" fillId="4" borderId="30" xfId="0" applyFont="1" applyFill="1" applyBorder="1"/>
    <xf numFmtId="0" fontId="11" fillId="4" borderId="31" xfId="0" applyFont="1" applyFill="1" applyBorder="1"/>
    <xf numFmtId="0" fontId="0" fillId="4" borderId="57" xfId="0" applyFill="1" applyBorder="1"/>
    <xf numFmtId="0" fontId="11" fillId="4" borderId="58" xfId="0" applyFont="1" applyFill="1" applyBorder="1" applyAlignment="1">
      <alignment horizontal="right"/>
    </xf>
    <xf numFmtId="0" fontId="11" fillId="4" borderId="31" xfId="0" applyFont="1" applyFill="1" applyBorder="1" applyAlignment="1">
      <alignment horizontal="right"/>
    </xf>
    <xf numFmtId="0" fontId="11" fillId="4" borderId="32" xfId="0" applyFont="1" applyFill="1" applyBorder="1" applyAlignment="1">
      <alignment horizontal="center"/>
    </xf>
    <xf numFmtId="4" fontId="12" fillId="4" borderId="31" xfId="0" applyNumberFormat="1" applyFont="1" applyFill="1" applyBorder="1" applyAlignment="1">
      <alignment horizontal="right"/>
    </xf>
    <xf numFmtId="4" fontId="12" fillId="4" borderId="57" xfId="0" applyNumberFormat="1" applyFont="1" applyFill="1" applyBorder="1" applyAlignment="1">
      <alignment horizontal="right"/>
    </xf>
    <xf numFmtId="0" fontId="7" fillId="0" borderId="34" xfId="0" applyFont="1" applyBorder="1"/>
    <xf numFmtId="0" fontId="7" fillId="0" borderId="20" xfId="0" applyFont="1" applyBorder="1"/>
    <xf numFmtId="0" fontId="7" fillId="0" borderId="21" xfId="0" applyFont="1" applyBorder="1"/>
    <xf numFmtId="3" fontId="7" fillId="0" borderId="33" xfId="0" applyNumberFormat="1" applyFont="1" applyBorder="1" applyAlignment="1">
      <alignment horizontal="right"/>
    </xf>
    <xf numFmtId="165" fontId="7" fillId="0" borderId="59" xfId="0" applyNumberFormat="1" applyFont="1" applyBorder="1" applyAlignment="1">
      <alignment horizontal="right"/>
    </xf>
    <xf numFmtId="3" fontId="7" fillId="0" borderId="6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0" fillId="2" borderId="36" xfId="0" applyFill="1" applyBorder="1"/>
    <xf numFmtId="0" fontId="5" fillId="2" borderId="37" xfId="0" applyFont="1" applyFill="1" applyBorder="1"/>
    <xf numFmtId="0" fontId="0" fillId="2" borderId="37" xfId="0" applyFill="1" applyBorder="1"/>
    <xf numFmtId="4" fontId="0" fillId="2" borderId="61" xfId="0" applyNumberFormat="1" applyFill="1" applyBorder="1"/>
    <xf numFmtId="4" fontId="0" fillId="2" borderId="36" xfId="0" applyNumberFormat="1" applyFill="1" applyBorder="1"/>
    <xf numFmtId="4" fontId="0" fillId="2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10" fillId="0" borderId="45" xfId="1" applyFont="1" applyBorder="1" applyAlignment="1">
      <alignment horizontal="right"/>
    </xf>
    <xf numFmtId="0" fontId="9" fillId="0" borderId="44" xfId="1" applyBorder="1" applyAlignment="1">
      <alignment horizontal="left"/>
    </xf>
    <xf numFmtId="0" fontId="9" fillId="0" borderId="46" xfId="1" applyBorder="1"/>
    <xf numFmtId="0" fontId="10" fillId="0" borderId="0" xfId="1" applyFont="1"/>
    <xf numFmtId="0" fontId="9" fillId="0" borderId="0" xfId="1" applyFont="1"/>
    <xf numFmtId="0" fontId="9" fillId="0" borderId="0" xfId="1" applyAlignment="1">
      <alignment horizontal="right"/>
    </xf>
    <xf numFmtId="0" fontId="9" fillId="0" borderId="0" xfId="1" applyAlignment="1"/>
    <xf numFmtId="49" fontId="16" fillId="3" borderId="59" xfId="1" applyNumberFormat="1" applyFont="1" applyFill="1" applyBorder="1"/>
    <xf numFmtId="0" fontId="16" fillId="3" borderId="15" xfId="1" applyFont="1" applyFill="1" applyBorder="1" applyAlignment="1">
      <alignment horizontal="center"/>
    </xf>
    <xf numFmtId="0" fontId="16" fillId="3" borderId="15" xfId="1" applyNumberFormat="1" applyFont="1" applyFill="1" applyBorder="1" applyAlignment="1">
      <alignment horizontal="center"/>
    </xf>
    <xf numFmtId="0" fontId="16" fillId="3" borderId="59" xfId="1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49" fontId="5" fillId="0" borderId="55" xfId="1" applyNumberFormat="1" applyFont="1" applyBorder="1" applyAlignment="1">
      <alignment horizontal="left"/>
    </xf>
    <xf numFmtId="0" fontId="5" fillId="0" borderId="55" xfId="1" applyFont="1" applyBorder="1"/>
    <xf numFmtId="0" fontId="9" fillId="0" borderId="55" xfId="1" applyBorder="1" applyAlignment="1">
      <alignment horizontal="center"/>
    </xf>
    <xf numFmtId="0" fontId="9" fillId="0" borderId="55" xfId="1" applyNumberFormat="1" applyBorder="1" applyAlignment="1">
      <alignment horizontal="right"/>
    </xf>
    <xf numFmtId="0" fontId="9" fillId="0" borderId="55" xfId="1" applyNumberFormat="1" applyBorder="1"/>
    <xf numFmtId="0" fontId="9" fillId="0" borderId="0" xfId="1" applyNumberFormat="1"/>
    <xf numFmtId="0" fontId="17" fillId="0" borderId="0" xfId="1" applyFont="1"/>
    <xf numFmtId="0" fontId="7" fillId="0" borderId="55" xfId="1" applyFont="1" applyBorder="1" applyAlignment="1">
      <alignment horizontal="center" vertical="top"/>
    </xf>
    <xf numFmtId="49" fontId="8" fillId="0" borderId="55" xfId="1" applyNumberFormat="1" applyFont="1" applyBorder="1" applyAlignment="1">
      <alignment horizontal="left" vertical="top"/>
    </xf>
    <xf numFmtId="0" fontId="8" fillId="0" borderId="55" xfId="1" applyFont="1" applyBorder="1" applyAlignment="1">
      <alignment wrapText="1"/>
    </xf>
    <xf numFmtId="49" fontId="18" fillId="0" borderId="55" xfId="1" applyNumberFormat="1" applyFont="1" applyBorder="1" applyAlignment="1">
      <alignment horizontal="center" shrinkToFit="1"/>
    </xf>
    <xf numFmtId="4" fontId="18" fillId="0" borderId="55" xfId="1" applyNumberFormat="1" applyFont="1" applyBorder="1" applyAlignment="1">
      <alignment horizontal="right"/>
    </xf>
    <xf numFmtId="4" fontId="18" fillId="0" borderId="55" xfId="1" applyNumberFormat="1" applyFont="1" applyBorder="1"/>
    <xf numFmtId="0" fontId="10" fillId="0" borderId="55" xfId="1" applyFont="1" applyBorder="1" applyAlignment="1">
      <alignment horizontal="center"/>
    </xf>
    <xf numFmtId="49" fontId="10" fillId="0" borderId="55" xfId="1" applyNumberFormat="1" applyFont="1" applyBorder="1" applyAlignment="1">
      <alignment horizontal="left"/>
    </xf>
    <xf numFmtId="4" fontId="19" fillId="5" borderId="55" xfId="1" applyNumberFormat="1" applyFont="1" applyFill="1" applyBorder="1" applyAlignment="1">
      <alignment horizontal="right" wrapText="1"/>
    </xf>
    <xf numFmtId="0" fontId="19" fillId="5" borderId="55" xfId="1" applyFont="1" applyFill="1" applyBorder="1" applyAlignment="1">
      <alignment horizontal="left" wrapText="1"/>
    </xf>
    <xf numFmtId="0" fontId="19" fillId="0" borderId="55" xfId="0" applyFont="1" applyBorder="1" applyAlignment="1">
      <alignment horizontal="right"/>
    </xf>
    <xf numFmtId="0" fontId="9" fillId="2" borderId="62" xfId="1" applyFill="1" applyBorder="1" applyAlignment="1">
      <alignment horizontal="center"/>
    </xf>
    <xf numFmtId="49" fontId="3" fillId="2" borderId="62" xfId="1" applyNumberFormat="1" applyFont="1" applyFill="1" applyBorder="1" applyAlignment="1">
      <alignment horizontal="left"/>
    </xf>
    <xf numFmtId="0" fontId="3" fillId="2" borderId="62" xfId="1" applyFont="1" applyFill="1" applyBorder="1"/>
    <xf numFmtId="4" fontId="9" fillId="2" borderId="62" xfId="1" applyNumberFormat="1" applyFill="1" applyBorder="1" applyAlignment="1">
      <alignment horizontal="right"/>
    </xf>
    <xf numFmtId="4" fontId="5" fillId="2" borderId="62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21" fillId="0" borderId="0" xfId="1" applyFont="1" applyAlignment="1"/>
    <xf numFmtId="0" fontId="22" fillId="0" borderId="0" xfId="1" applyFont="1" applyBorder="1"/>
    <xf numFmtId="3" fontId="22" fillId="0" borderId="0" xfId="1" applyNumberFormat="1" applyFont="1" applyBorder="1" applyAlignment="1">
      <alignment horizontal="right"/>
    </xf>
    <xf numFmtId="4" fontId="22" fillId="0" borderId="0" xfId="1" applyNumberFormat="1" applyFont="1" applyBorder="1"/>
    <xf numFmtId="0" fontId="21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Border="1"/>
    <xf numFmtId="3" fontId="7" fillId="0" borderId="6" xfId="0" applyNumberFormat="1" applyFont="1" applyBorder="1"/>
    <xf numFmtId="3" fontId="7" fillId="0" borderId="55" xfId="0" applyNumberFormat="1" applyFont="1" applyBorder="1"/>
    <xf numFmtId="3" fontId="7" fillId="0" borderId="56" xfId="0" applyNumberFormat="1" applyFont="1" applyBorder="1"/>
    <xf numFmtId="4" fontId="23" fillId="5" borderId="55" xfId="1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center"/>
    </xf>
    <xf numFmtId="0" fontId="9" fillId="0" borderId="50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0" fontId="9" fillId="0" borderId="51" xfId="1" applyFont="1" applyBorder="1" applyAlignment="1">
      <alignment horizontal="left"/>
    </xf>
    <xf numFmtId="3" fontId="5" fillId="2" borderId="37" xfId="0" applyNumberFormat="1" applyFont="1" applyFill="1" applyBorder="1" applyAlignment="1">
      <alignment horizontal="right"/>
    </xf>
    <xf numFmtId="3" fontId="5" fillId="2" borderId="61" xfId="0" applyNumberFormat="1" applyFont="1" applyFill="1" applyBorder="1" applyAlignment="1">
      <alignment horizontal="right"/>
    </xf>
    <xf numFmtId="0" fontId="19" fillId="5" borderId="13" xfId="1" applyFont="1" applyFill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3" fillId="5" borderId="13" xfId="1" applyFont="1" applyFill="1" applyBorder="1" applyAlignment="1">
      <alignment horizontal="left" wrapText="1"/>
    </xf>
    <xf numFmtId="3" fontId="19" fillId="5" borderId="13" xfId="1" applyNumberFormat="1" applyFont="1" applyFill="1" applyBorder="1" applyAlignment="1">
      <alignment horizontal="left" wrapText="1"/>
    </xf>
    <xf numFmtId="0" fontId="13" fillId="0" borderId="0" xfId="1" applyFont="1" applyAlignment="1">
      <alignment horizontal="center"/>
    </xf>
    <xf numFmtId="49" fontId="9" fillId="0" borderId="47" xfId="1" applyNumberFormat="1" applyFont="1" applyBorder="1" applyAlignment="1">
      <alignment horizontal="center"/>
    </xf>
    <xf numFmtId="0" fontId="9" fillId="0" borderId="50" xfId="1" applyBorder="1" applyAlignment="1">
      <alignment horizontal="center" shrinkToFit="1"/>
    </xf>
    <xf numFmtId="0" fontId="9" fillId="0" borderId="49" xfId="1" applyBorder="1" applyAlignment="1">
      <alignment horizontal="center" shrinkToFit="1"/>
    </xf>
    <xf numFmtId="0" fontId="9" fillId="0" borderId="51" xfId="1" applyBorder="1" applyAlignment="1">
      <alignment horizontal="center" shrinkToFit="1"/>
    </xf>
    <xf numFmtId="4" fontId="18" fillId="0" borderId="55" xfId="1" applyNumberFormat="1" applyFont="1" applyBorder="1" applyAlignment="1" applyProtection="1">
      <alignment horizontal="right"/>
      <protection locked="0"/>
    </xf>
    <xf numFmtId="4" fontId="18" fillId="0" borderId="55" xfId="1" applyNumberFormat="1" applyFont="1" applyBorder="1" applyProtection="1">
      <protection locked="0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4"/>
  <sheetViews>
    <sheetView view="pageLayout" topLeftCell="A7" zoomScaleNormal="100" workbookViewId="0">
      <selection activeCell="L12" sqref="L12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1.75" customHeight="1" x14ac:dyDescent="0.25">
      <c r="A1" s="1" t="s">
        <v>258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57" ht="12.95" customHeight="1" x14ac:dyDescent="0.2">
      <c r="A4" s="7" t="s">
        <v>66</v>
      </c>
      <c r="B4" s="8"/>
      <c r="C4" s="9" t="s">
        <v>259</v>
      </c>
      <c r="D4" s="10"/>
      <c r="E4" s="10"/>
      <c r="F4" s="11"/>
      <c r="G4" s="12"/>
    </row>
    <row r="5" spans="1:57" ht="12.95" customHeight="1" x14ac:dyDescent="0.2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57" ht="12.95" customHeight="1" x14ac:dyDescent="0.2">
      <c r="A6" s="7" t="s">
        <v>68</v>
      </c>
      <c r="B6" s="8"/>
      <c r="C6" s="9" t="s">
        <v>69</v>
      </c>
      <c r="D6" s="10"/>
      <c r="E6" s="10"/>
      <c r="F6" s="18"/>
      <c r="G6" s="12"/>
    </row>
    <row r="7" spans="1:57" x14ac:dyDescent="0.2">
      <c r="A7" s="13" t="s">
        <v>7</v>
      </c>
      <c r="B7" s="15"/>
      <c r="C7" s="174"/>
      <c r="D7" s="175"/>
      <c r="E7" s="19" t="s">
        <v>8</v>
      </c>
      <c r="F7" s="20"/>
      <c r="G7" s="21">
        <v>0</v>
      </c>
      <c r="H7" s="22"/>
      <c r="I7" s="22"/>
    </row>
    <row r="8" spans="1:57" x14ac:dyDescent="0.2">
      <c r="A8" s="13" t="s">
        <v>9</v>
      </c>
      <c r="B8" s="15"/>
      <c r="C8" s="174"/>
      <c r="D8" s="175"/>
      <c r="E8" s="16" t="s">
        <v>10</v>
      </c>
      <c r="F8" s="15"/>
      <c r="G8" s="23">
        <f>IF(PocetMJ=0,,ROUND((F29+F31)/PocetMJ,1))</f>
        <v>0</v>
      </c>
    </row>
    <row r="9" spans="1:57" x14ac:dyDescent="0.2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x14ac:dyDescent="0.2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57" x14ac:dyDescent="0.2">
      <c r="A11" s="28"/>
      <c r="B11" s="11"/>
      <c r="C11" s="11"/>
      <c r="D11" s="11"/>
      <c r="E11" s="176"/>
      <c r="F11" s="177"/>
      <c r="G11" s="178"/>
    </row>
    <row r="12" spans="1:57" ht="28.5" customHeight="1" thickBot="1" x14ac:dyDescent="0.25">
      <c r="A12" s="31" t="s">
        <v>15</v>
      </c>
      <c r="B12" s="32"/>
      <c r="C12" s="32"/>
      <c r="D12" s="32"/>
      <c r="E12" s="33"/>
      <c r="F12" s="33"/>
      <c r="G12" s="34"/>
    </row>
    <row r="13" spans="1:57" ht="17.25" customHeight="1" thickBot="1" x14ac:dyDescent="0.25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57" ht="15.95" customHeight="1" x14ac:dyDescent="0.2">
      <c r="A14" s="40"/>
      <c r="B14" s="41" t="s">
        <v>18</v>
      </c>
      <c r="C14" s="42">
        <f>Dodavka</f>
        <v>0</v>
      </c>
      <c r="D14" s="43" t="str">
        <f>Rekapitulace!A30</f>
        <v>Zařízení staveniště</v>
      </c>
      <c r="E14" s="44"/>
      <c r="F14" s="45"/>
      <c r="G14" s="42">
        <f>Rekapitulace!I30</f>
        <v>0</v>
      </c>
    </row>
    <row r="15" spans="1:57" ht="15.95" customHeight="1" x14ac:dyDescent="0.2">
      <c r="A15" s="40" t="s">
        <v>19</v>
      </c>
      <c r="B15" s="41" t="s">
        <v>20</v>
      </c>
      <c r="C15" s="42">
        <f>Mont</f>
        <v>0</v>
      </c>
      <c r="D15" s="24" t="str">
        <f>Rekapitulace!A31</f>
        <v>Provoz investora</v>
      </c>
      <c r="E15" s="46"/>
      <c r="F15" s="47"/>
      <c r="G15" s="42">
        <f>Rekapitulace!I31</f>
        <v>0</v>
      </c>
    </row>
    <row r="16" spans="1:57" ht="15.95" customHeight="1" x14ac:dyDescent="0.2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95" customHeight="1" x14ac:dyDescent="0.2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95" customHeight="1" x14ac:dyDescent="0.2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 x14ac:dyDescent="0.2">
      <c r="A19" s="49"/>
      <c r="B19" s="41"/>
      <c r="C19" s="42"/>
      <c r="D19" s="24"/>
      <c r="E19" s="46"/>
      <c r="F19" s="47"/>
      <c r="G19" s="42"/>
    </row>
    <row r="20" spans="1:7" ht="15.95" customHeight="1" x14ac:dyDescent="0.2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 x14ac:dyDescent="0.2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95" customHeight="1" thickBot="1" x14ac:dyDescent="0.25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x14ac:dyDescent="0.2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x14ac:dyDescent="0.2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x14ac:dyDescent="0.2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x14ac:dyDescent="0.2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x14ac:dyDescent="0.2">
      <c r="A27" s="28"/>
      <c r="B27" s="11"/>
      <c r="C27" s="29"/>
      <c r="D27" s="11"/>
      <c r="E27" s="29"/>
      <c r="F27" s="11"/>
      <c r="G27" s="12"/>
    </row>
    <row r="28" spans="1:7" ht="97.5" customHeight="1" x14ac:dyDescent="0.2">
      <c r="A28" s="28"/>
      <c r="B28" s="11"/>
      <c r="C28" s="29"/>
      <c r="D28" s="11"/>
      <c r="E28" s="29"/>
      <c r="F28" s="11"/>
      <c r="G28" s="12"/>
    </row>
    <row r="29" spans="1:7" x14ac:dyDescent="0.2">
      <c r="A29" s="13" t="s">
        <v>38</v>
      </c>
      <c r="B29" s="15"/>
      <c r="C29" s="58">
        <v>21</v>
      </c>
      <c r="D29" s="15" t="s">
        <v>39</v>
      </c>
      <c r="E29" s="16"/>
      <c r="F29" s="59">
        <f>ROUND(C22-F31,0)</f>
        <v>0</v>
      </c>
      <c r="G29" s="17"/>
    </row>
    <row r="30" spans="1:7" x14ac:dyDescent="0.2">
      <c r="A30" s="13" t="s">
        <v>40</v>
      </c>
      <c r="B30" s="15"/>
      <c r="C30" s="58">
        <f>SazbaDPH1</f>
        <v>21</v>
      </c>
      <c r="D30" s="15" t="s">
        <v>39</v>
      </c>
      <c r="E30" s="16"/>
      <c r="F30" s="60">
        <f>ROUND(PRODUCT(F29,C30/100),1)</f>
        <v>0</v>
      </c>
      <c r="G30" s="27"/>
    </row>
    <row r="31" spans="1:7" x14ac:dyDescent="0.2">
      <c r="A31" s="13" t="s">
        <v>38</v>
      </c>
      <c r="B31" s="15"/>
      <c r="C31" s="58">
        <v>0</v>
      </c>
      <c r="D31" s="15" t="s">
        <v>39</v>
      </c>
      <c r="E31" s="16"/>
      <c r="F31" s="59">
        <v>0</v>
      </c>
      <c r="G31" s="17"/>
    </row>
    <row r="32" spans="1:7" x14ac:dyDescent="0.2">
      <c r="A32" s="13" t="s">
        <v>40</v>
      </c>
      <c r="B32" s="15"/>
      <c r="C32" s="58">
        <v>0</v>
      </c>
      <c r="D32" s="15" t="s">
        <v>39</v>
      </c>
      <c r="E32" s="16"/>
      <c r="F32" s="60">
        <f>ROUND(PRODUCT(F31,C32/100),1)</f>
        <v>0</v>
      </c>
      <c r="G32" s="27"/>
    </row>
    <row r="33" spans="1:8" s="66" customFormat="1" ht="19.5" customHeight="1" thickBot="1" x14ac:dyDescent="0.3">
      <c r="A33" s="61" t="s">
        <v>41</v>
      </c>
      <c r="B33" s="62"/>
      <c r="C33" s="62"/>
      <c r="D33" s="62"/>
      <c r="E33" s="63"/>
      <c r="F33" s="64">
        <f>CEILING(SUM(F29:F32),1)</f>
        <v>0</v>
      </c>
      <c r="G33" s="65"/>
    </row>
    <row r="35" spans="1:8" x14ac:dyDescent="0.2">
      <c r="A35" s="67" t="s">
        <v>42</v>
      </c>
      <c r="B35" s="67"/>
      <c r="C35" s="67"/>
      <c r="D35" s="67"/>
      <c r="E35" s="67"/>
      <c r="F35" s="67"/>
      <c r="G35" s="67"/>
      <c r="H35" t="s">
        <v>3</v>
      </c>
    </row>
    <row r="36" spans="1:8" ht="14.25" customHeight="1" x14ac:dyDescent="0.2">
      <c r="A36" s="67"/>
      <c r="B36" s="179"/>
      <c r="C36" s="179"/>
      <c r="D36" s="179"/>
      <c r="E36" s="179"/>
      <c r="F36" s="179"/>
      <c r="G36" s="179"/>
      <c r="H36" t="s">
        <v>3</v>
      </c>
    </row>
    <row r="37" spans="1:8" ht="12.75" customHeight="1" x14ac:dyDescent="0.2">
      <c r="A37" s="68"/>
      <c r="B37" s="179"/>
      <c r="C37" s="179"/>
      <c r="D37" s="179"/>
      <c r="E37" s="179"/>
      <c r="F37" s="179"/>
      <c r="G37" s="179"/>
      <c r="H37" t="s">
        <v>3</v>
      </c>
    </row>
    <row r="38" spans="1:8" x14ac:dyDescent="0.2">
      <c r="A38" s="68"/>
      <c r="B38" s="179"/>
      <c r="C38" s="179"/>
      <c r="D38" s="179"/>
      <c r="E38" s="179"/>
      <c r="F38" s="179"/>
      <c r="G38" s="179"/>
      <c r="H38" t="s">
        <v>3</v>
      </c>
    </row>
    <row r="39" spans="1:8" x14ac:dyDescent="0.2">
      <c r="A39" s="68"/>
      <c r="B39" s="179"/>
      <c r="C39" s="179"/>
      <c r="D39" s="179"/>
      <c r="E39" s="179"/>
      <c r="F39" s="179"/>
      <c r="G39" s="179"/>
      <c r="H39" t="s">
        <v>3</v>
      </c>
    </row>
    <row r="40" spans="1:8" x14ac:dyDescent="0.2">
      <c r="A40" s="68"/>
      <c r="B40" s="179"/>
      <c r="C40" s="179"/>
      <c r="D40" s="179"/>
      <c r="E40" s="179"/>
      <c r="F40" s="179"/>
      <c r="G40" s="179"/>
      <c r="H40" t="s">
        <v>3</v>
      </c>
    </row>
    <row r="41" spans="1:8" x14ac:dyDescent="0.2">
      <c r="A41" s="68"/>
      <c r="B41" s="179"/>
      <c r="C41" s="179"/>
      <c r="D41" s="179"/>
      <c r="E41" s="179"/>
      <c r="F41" s="179"/>
      <c r="G41" s="179"/>
      <c r="H41" t="s">
        <v>3</v>
      </c>
    </row>
    <row r="42" spans="1:8" x14ac:dyDescent="0.2">
      <c r="A42" s="68"/>
      <c r="B42" s="179"/>
      <c r="C42" s="179"/>
      <c r="D42" s="179"/>
      <c r="E42" s="179"/>
      <c r="F42" s="179"/>
      <c r="G42" s="179"/>
      <c r="H42" t="s">
        <v>3</v>
      </c>
    </row>
    <row r="43" spans="1:8" x14ac:dyDescent="0.2">
      <c r="A43" s="68"/>
      <c r="B43" s="179"/>
      <c r="C43" s="179"/>
      <c r="D43" s="179"/>
      <c r="E43" s="179"/>
      <c r="F43" s="179"/>
      <c r="G43" s="179"/>
      <c r="H43" t="s">
        <v>3</v>
      </c>
    </row>
    <row r="44" spans="1:8" x14ac:dyDescent="0.2">
      <c r="A44" s="68"/>
      <c r="B44" s="179"/>
      <c r="C44" s="179"/>
      <c r="D44" s="179"/>
      <c r="E44" s="179"/>
      <c r="F44" s="179"/>
      <c r="G44" s="179"/>
      <c r="H44" t="s">
        <v>3</v>
      </c>
    </row>
    <row r="45" spans="1:8" x14ac:dyDescent="0.2">
      <c r="B45" s="173"/>
      <c r="C45" s="173"/>
      <c r="D45" s="173"/>
      <c r="E45" s="173"/>
      <c r="F45" s="173"/>
      <c r="G45" s="173"/>
    </row>
    <row r="46" spans="1:8" x14ac:dyDescent="0.2">
      <c r="B46" s="173"/>
      <c r="C46" s="173"/>
      <c r="D46" s="173"/>
      <c r="E46" s="173"/>
      <c r="F46" s="173"/>
      <c r="G46" s="173"/>
    </row>
    <row r="47" spans="1:8" x14ac:dyDescent="0.2">
      <c r="B47" s="173"/>
      <c r="C47" s="173"/>
      <c r="D47" s="173"/>
      <c r="E47" s="173"/>
      <c r="F47" s="173"/>
      <c r="G47" s="173"/>
    </row>
    <row r="48" spans="1:8" x14ac:dyDescent="0.2">
      <c r="B48" s="173"/>
      <c r="C48" s="173"/>
      <c r="D48" s="173"/>
      <c r="E48" s="173"/>
      <c r="F48" s="173"/>
      <c r="G48" s="173"/>
    </row>
    <row r="49" spans="2:7" x14ac:dyDescent="0.2">
      <c r="B49" s="173"/>
      <c r="C49" s="173"/>
      <c r="D49" s="173"/>
      <c r="E49" s="173"/>
      <c r="F49" s="173"/>
      <c r="G49" s="173"/>
    </row>
    <row r="50" spans="2:7" x14ac:dyDescent="0.2">
      <c r="B50" s="173"/>
      <c r="C50" s="173"/>
      <c r="D50" s="173"/>
      <c r="E50" s="173"/>
      <c r="F50" s="173"/>
      <c r="G50" s="173"/>
    </row>
    <row r="51" spans="2:7" x14ac:dyDescent="0.2">
      <c r="B51" s="173"/>
      <c r="C51" s="173"/>
      <c r="D51" s="173"/>
      <c r="E51" s="173"/>
      <c r="F51" s="173"/>
      <c r="G51" s="173"/>
    </row>
    <row r="52" spans="2:7" x14ac:dyDescent="0.2">
      <c r="B52" s="173"/>
      <c r="C52" s="173"/>
      <c r="D52" s="173"/>
      <c r="E52" s="173"/>
      <c r="F52" s="173"/>
      <c r="G52" s="173"/>
    </row>
    <row r="53" spans="2:7" x14ac:dyDescent="0.2">
      <c r="B53" s="173"/>
      <c r="C53" s="173"/>
      <c r="D53" s="173"/>
      <c r="E53" s="173"/>
      <c r="F53" s="173"/>
      <c r="G53" s="173"/>
    </row>
    <row r="54" spans="2:7" x14ac:dyDescent="0.2">
      <c r="B54" s="173"/>
      <c r="C54" s="173"/>
      <c r="D54" s="173"/>
      <c r="E54" s="173"/>
      <c r="F54" s="173"/>
      <c r="G54" s="173"/>
    </row>
  </sheetData>
  <mergeCells count="14">
    <mergeCell ref="B46:G46"/>
    <mergeCell ref="C7:D7"/>
    <mergeCell ref="C8:D8"/>
    <mergeCell ref="E11:G11"/>
    <mergeCell ref="B36:G44"/>
    <mergeCell ref="B45:G45"/>
    <mergeCell ref="B53:G53"/>
    <mergeCell ref="B54:G54"/>
    <mergeCell ref="B47:G47"/>
    <mergeCell ref="B48:G48"/>
    <mergeCell ref="B49:G49"/>
    <mergeCell ref="B50:G50"/>
    <mergeCell ref="B51:G51"/>
    <mergeCell ref="B52:G52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&amp;R&amp;"Arial,Tučné"&amp;11&amp;K00B0F0Příloha č.1 ZD
Příloha č.1 smlouvy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3"/>
  <sheetViews>
    <sheetView view="pageLayout" zoomScaleNormal="100" workbookViewId="0">
      <selection activeCell="L7" sqref="L7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180" t="s">
        <v>4</v>
      </c>
      <c r="B1" s="181"/>
      <c r="C1" s="69" t="str">
        <f>CONCATENATE(cislostavby," ",nazevstavby)</f>
        <v>P Nádražní 80</v>
      </c>
      <c r="D1" s="70"/>
      <c r="E1" s="71"/>
      <c r="F1" s="70"/>
      <c r="G1" s="72" t="s">
        <v>43</v>
      </c>
      <c r="H1" s="73">
        <v>1</v>
      </c>
      <c r="I1" s="74"/>
    </row>
    <row r="2" spans="1:9" ht="13.5" thickBot="1" x14ac:dyDescent="0.25">
      <c r="A2" s="182" t="s">
        <v>0</v>
      </c>
      <c r="B2" s="183"/>
      <c r="C2" s="75" t="str">
        <f>CONCATENATE(cisloobjektu," ",nazevobjektu)</f>
        <v>1 Výměna výkladců - dřevěné</v>
      </c>
      <c r="D2" s="76"/>
      <c r="E2" s="77"/>
      <c r="F2" s="76"/>
      <c r="G2" s="184" t="s">
        <v>70</v>
      </c>
      <c r="H2" s="185"/>
      <c r="I2" s="186"/>
    </row>
    <row r="3" spans="1:9" ht="13.5" thickTop="1" x14ac:dyDescent="0.2">
      <c r="F3" s="11"/>
    </row>
    <row r="4" spans="1:9" ht="19.5" customHeight="1" x14ac:dyDescent="0.25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spans="1:9" ht="13.5" thickBot="1" x14ac:dyDescent="0.25"/>
    <row r="6" spans="1:9" s="11" customFormat="1" ht="13.5" thickBot="1" x14ac:dyDescent="0.25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26</v>
      </c>
    </row>
    <row r="7" spans="1:9" s="11" customFormat="1" x14ac:dyDescent="0.2">
      <c r="A7" s="168" t="str">
        <f>Položky!B7</f>
        <v>3</v>
      </c>
      <c r="B7" s="86" t="str">
        <f>Položky!C7</f>
        <v>Svislé a kompletní konstrukce</v>
      </c>
      <c r="D7" s="87"/>
      <c r="E7" s="169">
        <f>Položky!BA11</f>
        <v>0</v>
      </c>
      <c r="F7" s="170">
        <f>Položky!BB11</f>
        <v>0</v>
      </c>
      <c r="G7" s="170">
        <f>Položky!BC11</f>
        <v>0</v>
      </c>
      <c r="H7" s="170">
        <f>Položky!BD11</f>
        <v>0</v>
      </c>
      <c r="I7" s="171">
        <f>Položky!BE11</f>
        <v>0</v>
      </c>
    </row>
    <row r="8" spans="1:9" s="11" customFormat="1" x14ac:dyDescent="0.2">
      <c r="A8" s="168" t="str">
        <f>Položky!B12</f>
        <v>61</v>
      </c>
      <c r="B8" s="86" t="str">
        <f>Položky!C12</f>
        <v>Upravy povrchů vnitřní</v>
      </c>
      <c r="D8" s="87"/>
      <c r="E8" s="169">
        <f>Položky!BA25</f>
        <v>0</v>
      </c>
      <c r="F8" s="170">
        <f>Položky!BB25</f>
        <v>0</v>
      </c>
      <c r="G8" s="170">
        <f>Položky!BC25</f>
        <v>0</v>
      </c>
      <c r="H8" s="170">
        <f>Položky!BD25</f>
        <v>0</v>
      </c>
      <c r="I8" s="171">
        <f>Položky!BE25</f>
        <v>0</v>
      </c>
    </row>
    <row r="9" spans="1:9" s="11" customFormat="1" x14ac:dyDescent="0.2">
      <c r="A9" s="168" t="str">
        <f>Položky!B26</f>
        <v>62</v>
      </c>
      <c r="B9" s="86" t="str">
        <f>Položky!C26</f>
        <v>Upravy povrchů vnější</v>
      </c>
      <c r="D9" s="87"/>
      <c r="E9" s="169">
        <f>Položky!BA38</f>
        <v>0</v>
      </c>
      <c r="F9" s="170">
        <f>Položky!BB38</f>
        <v>0</v>
      </c>
      <c r="G9" s="170">
        <f>Položky!BC38</f>
        <v>0</v>
      </c>
      <c r="H9" s="170">
        <f>Položky!BD38</f>
        <v>0</v>
      </c>
      <c r="I9" s="171">
        <f>Položky!BE38</f>
        <v>0</v>
      </c>
    </row>
    <row r="10" spans="1:9" s="11" customFormat="1" x14ac:dyDescent="0.2">
      <c r="A10" s="168" t="str">
        <f>Položky!B39</f>
        <v>63</v>
      </c>
      <c r="B10" s="86" t="str">
        <f>Položky!C39</f>
        <v>Podlahy a podlahové konstrukce</v>
      </c>
      <c r="D10" s="87"/>
      <c r="E10" s="169">
        <f>Položky!BA48</f>
        <v>0</v>
      </c>
      <c r="F10" s="170">
        <f>Položky!BB48</f>
        <v>0</v>
      </c>
      <c r="G10" s="170">
        <f>Položky!BC48</f>
        <v>0</v>
      </c>
      <c r="H10" s="170">
        <f>Položky!BD48</f>
        <v>0</v>
      </c>
      <c r="I10" s="171">
        <f>Položky!BE48</f>
        <v>0</v>
      </c>
    </row>
    <row r="11" spans="1:9" s="11" customFormat="1" x14ac:dyDescent="0.2">
      <c r="A11" s="168" t="str">
        <f>Položky!B49</f>
        <v>94</v>
      </c>
      <c r="B11" s="86" t="str">
        <f>Položky!C49</f>
        <v>Lešení a stavební výtahy</v>
      </c>
      <c r="D11" s="87"/>
      <c r="E11" s="169">
        <f>Položky!BA52</f>
        <v>0</v>
      </c>
      <c r="F11" s="170">
        <f>Položky!BB52</f>
        <v>0</v>
      </c>
      <c r="G11" s="170">
        <f>Položky!BC52</f>
        <v>0</v>
      </c>
      <c r="H11" s="170">
        <f>Položky!BD52</f>
        <v>0</v>
      </c>
      <c r="I11" s="171">
        <f>Položky!BE52</f>
        <v>0</v>
      </c>
    </row>
    <row r="12" spans="1:9" s="11" customFormat="1" x14ac:dyDescent="0.2">
      <c r="A12" s="168" t="str">
        <f>Položky!B53</f>
        <v>95</v>
      </c>
      <c r="B12" s="86" t="str">
        <f>Položky!C53</f>
        <v>Dokončovací kce na pozem.stav.</v>
      </c>
      <c r="D12" s="87"/>
      <c r="E12" s="169">
        <f>Položky!BA57</f>
        <v>0</v>
      </c>
      <c r="F12" s="170">
        <f>Položky!BB57</f>
        <v>0</v>
      </c>
      <c r="G12" s="170">
        <f>Položky!BC57</f>
        <v>0</v>
      </c>
      <c r="H12" s="170">
        <f>Položky!BD57</f>
        <v>0</v>
      </c>
      <c r="I12" s="171">
        <f>Položky!BE57</f>
        <v>0</v>
      </c>
    </row>
    <row r="13" spans="1:9" s="11" customFormat="1" x14ac:dyDescent="0.2">
      <c r="A13" s="168" t="str">
        <f>Položky!B58</f>
        <v>96</v>
      </c>
      <c r="B13" s="86" t="str">
        <f>Položky!C58</f>
        <v>Bourání konstrukcí</v>
      </c>
      <c r="D13" s="87"/>
      <c r="E13" s="169">
        <f>Položky!BA77</f>
        <v>0</v>
      </c>
      <c r="F13" s="170">
        <f>Položky!BB77</f>
        <v>0</v>
      </c>
      <c r="G13" s="170">
        <f>Položky!BC77</f>
        <v>0</v>
      </c>
      <c r="H13" s="170">
        <f>Položky!BD77</f>
        <v>0</v>
      </c>
      <c r="I13" s="171">
        <f>Položky!BE77</f>
        <v>0</v>
      </c>
    </row>
    <row r="14" spans="1:9" s="11" customFormat="1" x14ac:dyDescent="0.2">
      <c r="A14" s="168" t="str">
        <f>Položky!B78</f>
        <v>97</v>
      </c>
      <c r="B14" s="86" t="str">
        <f>Položky!C78</f>
        <v>Prorážení otvorů</v>
      </c>
      <c r="D14" s="87"/>
      <c r="E14" s="169">
        <f>Položky!BA80</f>
        <v>0</v>
      </c>
      <c r="F14" s="170">
        <f>Položky!BB80</f>
        <v>0</v>
      </c>
      <c r="G14" s="170">
        <f>Položky!BC80</f>
        <v>0</v>
      </c>
      <c r="H14" s="170">
        <f>Položky!BD80</f>
        <v>0</v>
      </c>
      <c r="I14" s="171">
        <f>Položky!BE80</f>
        <v>0</v>
      </c>
    </row>
    <row r="15" spans="1:9" s="11" customFormat="1" x14ac:dyDescent="0.2">
      <c r="A15" s="168" t="str">
        <f>Položky!B81</f>
        <v>99</v>
      </c>
      <c r="B15" s="86" t="str">
        <f>Položky!C81</f>
        <v>Staveništní přesun hmot</v>
      </c>
      <c r="D15" s="87"/>
      <c r="E15" s="169">
        <f>Položky!BA83</f>
        <v>0</v>
      </c>
      <c r="F15" s="170">
        <f>Položky!BB83</f>
        <v>0</v>
      </c>
      <c r="G15" s="170">
        <f>Položky!BC83</f>
        <v>0</v>
      </c>
      <c r="H15" s="170">
        <f>Položky!BD83</f>
        <v>0</v>
      </c>
      <c r="I15" s="171">
        <f>Položky!BE83</f>
        <v>0</v>
      </c>
    </row>
    <row r="16" spans="1:9" s="11" customFormat="1" x14ac:dyDescent="0.2">
      <c r="A16" s="168" t="str">
        <f>Položky!B84</f>
        <v>7631</v>
      </c>
      <c r="B16" s="86" t="str">
        <f>Položky!C84</f>
        <v>Konstrukce sádrokartonové</v>
      </c>
      <c r="D16" s="87"/>
      <c r="E16" s="169">
        <f>Položky!BA94</f>
        <v>0</v>
      </c>
      <c r="F16" s="170">
        <f>Položky!BB94</f>
        <v>0</v>
      </c>
      <c r="G16" s="170">
        <f>Položky!BC94</f>
        <v>0</v>
      </c>
      <c r="H16" s="170">
        <f>Položky!BD94</f>
        <v>0</v>
      </c>
      <c r="I16" s="171">
        <f>Položky!BE94</f>
        <v>0</v>
      </c>
    </row>
    <row r="17" spans="1:57" s="11" customFormat="1" x14ac:dyDescent="0.2">
      <c r="A17" s="168" t="str">
        <f>Položky!B95</f>
        <v>766</v>
      </c>
      <c r="B17" s="86" t="str">
        <f>Položky!C95</f>
        <v>Konstrukce truhlářské</v>
      </c>
      <c r="D17" s="87"/>
      <c r="E17" s="169">
        <f>Položky!BA103</f>
        <v>0</v>
      </c>
      <c r="F17" s="170">
        <f>Položky!BB103</f>
        <v>0</v>
      </c>
      <c r="G17" s="170">
        <f>Položky!BC103</f>
        <v>0</v>
      </c>
      <c r="H17" s="170">
        <f>Položky!BD103</f>
        <v>0</v>
      </c>
      <c r="I17" s="171">
        <f>Položky!BE103</f>
        <v>0</v>
      </c>
    </row>
    <row r="18" spans="1:57" s="11" customFormat="1" x14ac:dyDescent="0.2">
      <c r="A18" s="168" t="str">
        <f>Položky!B104</f>
        <v>771</v>
      </c>
      <c r="B18" s="86" t="str">
        <f>Položky!C104</f>
        <v>Podlahy z dlaždic a obklady</v>
      </c>
      <c r="D18" s="87"/>
      <c r="E18" s="169">
        <f>Položky!BA114</f>
        <v>0</v>
      </c>
      <c r="F18" s="170">
        <f>Položky!BB114</f>
        <v>0</v>
      </c>
      <c r="G18" s="170">
        <f>Položky!BC114</f>
        <v>0</v>
      </c>
      <c r="H18" s="170">
        <f>Položky!BD114</f>
        <v>0</v>
      </c>
      <c r="I18" s="171">
        <f>Položky!BE114</f>
        <v>0</v>
      </c>
    </row>
    <row r="19" spans="1:57" s="11" customFormat="1" x14ac:dyDescent="0.2">
      <c r="A19" s="168" t="str">
        <f>Položky!B115</f>
        <v>773</v>
      </c>
      <c r="B19" s="86" t="str">
        <f>Položky!C115</f>
        <v>Podlahy teracové</v>
      </c>
      <c r="D19" s="87"/>
      <c r="E19" s="169">
        <f>Položky!BA121</f>
        <v>0</v>
      </c>
      <c r="F19" s="170">
        <f>Položky!BB121</f>
        <v>0</v>
      </c>
      <c r="G19" s="170">
        <f>Položky!BC121</f>
        <v>0</v>
      </c>
      <c r="H19" s="170">
        <f>Položky!BD121</f>
        <v>0</v>
      </c>
      <c r="I19" s="171">
        <f>Položky!BE121</f>
        <v>0</v>
      </c>
    </row>
    <row r="20" spans="1:57" s="11" customFormat="1" x14ac:dyDescent="0.2">
      <c r="A20" s="168" t="str">
        <f>Položky!B122</f>
        <v>784</v>
      </c>
      <c r="B20" s="86" t="str">
        <f>Položky!C122</f>
        <v>Malby</v>
      </c>
      <c r="D20" s="87"/>
      <c r="E20" s="169">
        <f>Položky!BA127</f>
        <v>0</v>
      </c>
      <c r="F20" s="170">
        <f>Položky!BB127</f>
        <v>0</v>
      </c>
      <c r="G20" s="170">
        <f>Položky!BC127</f>
        <v>0</v>
      </c>
      <c r="H20" s="170">
        <f>Položky!BD127</f>
        <v>0</v>
      </c>
      <c r="I20" s="171">
        <f>Položky!BE127</f>
        <v>0</v>
      </c>
    </row>
    <row r="21" spans="1:57" s="11" customFormat="1" x14ac:dyDescent="0.2">
      <c r="A21" s="168" t="str">
        <f>Položky!B128</f>
        <v>787</v>
      </c>
      <c r="B21" s="86" t="str">
        <f>Položky!C128</f>
        <v>Zasklívání</v>
      </c>
      <c r="D21" s="87"/>
      <c r="E21" s="169">
        <f>Položky!BA131</f>
        <v>0</v>
      </c>
      <c r="F21" s="170">
        <f>Položky!BB131</f>
        <v>0</v>
      </c>
      <c r="G21" s="170">
        <f>Položky!BC131</f>
        <v>0</v>
      </c>
      <c r="H21" s="170">
        <f>Položky!BD131</f>
        <v>0</v>
      </c>
      <c r="I21" s="171">
        <f>Položky!BE131</f>
        <v>0</v>
      </c>
    </row>
    <row r="22" spans="1:57" s="11" customFormat="1" x14ac:dyDescent="0.2">
      <c r="A22" s="168" t="str">
        <f>Položky!B132</f>
        <v>799</v>
      </c>
      <c r="B22" s="86" t="str">
        <f>Položky!C132</f>
        <v>Ostatní</v>
      </c>
      <c r="D22" s="87"/>
      <c r="E22" s="169">
        <f>Položky!BA134</f>
        <v>0</v>
      </c>
      <c r="F22" s="170">
        <f>Položky!BB134</f>
        <v>0</v>
      </c>
      <c r="G22" s="170">
        <f>Položky!BC134</f>
        <v>0</v>
      </c>
      <c r="H22" s="170">
        <f>Položky!BD134</f>
        <v>0</v>
      </c>
      <c r="I22" s="171">
        <f>Položky!BE134</f>
        <v>0</v>
      </c>
    </row>
    <row r="23" spans="1:57" s="11" customFormat="1" x14ac:dyDescent="0.2">
      <c r="A23" s="168" t="str">
        <f>Položky!B135</f>
        <v>M21</v>
      </c>
      <c r="B23" s="86" t="str">
        <f>Položky!C135</f>
        <v>Elektromontáže</v>
      </c>
      <c r="D23" s="87"/>
      <c r="E23" s="169">
        <f>Položky!BA137</f>
        <v>0</v>
      </c>
      <c r="F23" s="170">
        <f>Položky!BB137</f>
        <v>0</v>
      </c>
      <c r="G23" s="170">
        <f>Položky!BC137</f>
        <v>0</v>
      </c>
      <c r="H23" s="170">
        <f>Položky!BD137</f>
        <v>0</v>
      </c>
      <c r="I23" s="171">
        <f>Položky!BE137</f>
        <v>0</v>
      </c>
    </row>
    <row r="24" spans="1:57" s="11" customFormat="1" ht="13.5" thickBot="1" x14ac:dyDescent="0.25">
      <c r="A24" s="168" t="str">
        <f>Položky!B138</f>
        <v>D96</v>
      </c>
      <c r="B24" s="86" t="str">
        <f>Položky!C138</f>
        <v>Přesuny suti a vybouraných hmot</v>
      </c>
      <c r="D24" s="87"/>
      <c r="E24" s="169">
        <f>Položky!BA144</f>
        <v>0</v>
      </c>
      <c r="F24" s="170">
        <f>Položky!BB144</f>
        <v>0</v>
      </c>
      <c r="G24" s="170">
        <f>Položky!BC144</f>
        <v>0</v>
      </c>
      <c r="H24" s="170">
        <f>Položky!BD144</f>
        <v>0</v>
      </c>
      <c r="I24" s="171">
        <f>Položky!BE144</f>
        <v>0</v>
      </c>
    </row>
    <row r="25" spans="1:57" s="94" customFormat="1" ht="13.5" thickBot="1" x14ac:dyDescent="0.25">
      <c r="A25" s="88"/>
      <c r="B25" s="89" t="s">
        <v>50</v>
      </c>
      <c r="C25" s="89"/>
      <c r="D25" s="90"/>
      <c r="E25" s="91">
        <f>SUM(E7:E24)</f>
        <v>0</v>
      </c>
      <c r="F25" s="92">
        <f>SUM(F7:F24)</f>
        <v>0</v>
      </c>
      <c r="G25" s="92">
        <f>SUM(G7:G24)</f>
        <v>0</v>
      </c>
      <c r="H25" s="92">
        <f>SUM(H7:H24)</f>
        <v>0</v>
      </c>
      <c r="I25" s="93">
        <f>SUM(I7:I24)</f>
        <v>0</v>
      </c>
    </row>
    <row r="26" spans="1:57" x14ac:dyDescent="0.2">
      <c r="A26" s="11"/>
      <c r="B26" s="11"/>
      <c r="C26" s="11"/>
      <c r="D26" s="11"/>
      <c r="E26" s="11"/>
      <c r="F26" s="11"/>
      <c r="G26" s="11"/>
      <c r="H26" s="11"/>
      <c r="I26" s="11"/>
    </row>
    <row r="27" spans="1:57" ht="19.5" customHeight="1" x14ac:dyDescent="0.25">
      <c r="A27" s="1" t="s">
        <v>51</v>
      </c>
      <c r="B27" s="1"/>
      <c r="C27" s="1"/>
      <c r="D27" s="1"/>
      <c r="E27" s="1"/>
      <c r="F27" s="1"/>
      <c r="G27" s="95"/>
      <c r="H27" s="1"/>
      <c r="I27" s="1"/>
      <c r="BA27" s="30"/>
      <c r="BB27" s="30"/>
      <c r="BC27" s="30"/>
      <c r="BD27" s="30"/>
      <c r="BE27" s="30"/>
    </row>
    <row r="28" spans="1:57" ht="13.5" thickBot="1" x14ac:dyDescent="0.25"/>
    <row r="29" spans="1:57" x14ac:dyDescent="0.2">
      <c r="A29" s="96" t="s">
        <v>52</v>
      </c>
      <c r="B29" s="97"/>
      <c r="C29" s="97"/>
      <c r="D29" s="98"/>
      <c r="E29" s="99" t="s">
        <v>53</v>
      </c>
      <c r="F29" s="100" t="s">
        <v>54</v>
      </c>
      <c r="G29" s="101" t="s">
        <v>55</v>
      </c>
      <c r="H29" s="102"/>
      <c r="I29" s="103" t="s">
        <v>53</v>
      </c>
    </row>
    <row r="30" spans="1:57" x14ac:dyDescent="0.2">
      <c r="A30" s="104" t="s">
        <v>256</v>
      </c>
      <c r="B30" s="105"/>
      <c r="C30" s="105"/>
      <c r="D30" s="106"/>
      <c r="E30" s="107">
        <v>0</v>
      </c>
      <c r="F30" s="108">
        <v>0</v>
      </c>
      <c r="G30" s="109">
        <f>CHOOSE(BA30+1,HSV+PSV,HSV+PSV+Mont,HSV+PSV+Dodavka+Mont,HSV,PSV,Mont,Dodavka,Mont+Dodavka,0)</f>
        <v>0</v>
      </c>
      <c r="H30" s="110"/>
      <c r="I30" s="111">
        <f>E30+F30*G30/100</f>
        <v>0</v>
      </c>
      <c r="BA30">
        <v>1</v>
      </c>
    </row>
    <row r="31" spans="1:57" x14ac:dyDescent="0.2">
      <c r="A31" s="104" t="s">
        <v>257</v>
      </c>
      <c r="B31" s="105"/>
      <c r="C31" s="105"/>
      <c r="D31" s="106"/>
      <c r="E31" s="107">
        <v>0</v>
      </c>
      <c r="F31" s="108">
        <v>0</v>
      </c>
      <c r="G31" s="109">
        <f>CHOOSE(BA31+1,HSV+PSV,HSV+PSV+Mont,HSV+PSV+Dodavka+Mont,HSV,PSV,Mont,Dodavka,Mont+Dodavka,0)</f>
        <v>0</v>
      </c>
      <c r="H31" s="110"/>
      <c r="I31" s="111">
        <f>E31+F31*G31/100</f>
        <v>0</v>
      </c>
      <c r="BA31">
        <v>1</v>
      </c>
    </row>
    <row r="32" spans="1:57" ht="13.5" thickBot="1" x14ac:dyDescent="0.25">
      <c r="A32" s="112"/>
      <c r="B32" s="113" t="s">
        <v>56</v>
      </c>
      <c r="C32" s="114"/>
      <c r="D32" s="115"/>
      <c r="E32" s="116"/>
      <c r="F32" s="117"/>
      <c r="G32" s="117"/>
      <c r="H32" s="187">
        <f>SUM(I30:I31)</f>
        <v>0</v>
      </c>
      <c r="I32" s="188"/>
    </row>
    <row r="34" spans="2:9" x14ac:dyDescent="0.2">
      <c r="B34" s="94"/>
      <c r="F34" s="118"/>
      <c r="G34" s="119"/>
      <c r="H34" s="119"/>
      <c r="I34" s="120"/>
    </row>
    <row r="35" spans="2:9" x14ac:dyDescent="0.2">
      <c r="F35" s="118"/>
      <c r="G35" s="119"/>
      <c r="H35" s="119"/>
      <c r="I35" s="120"/>
    </row>
    <row r="36" spans="2:9" x14ac:dyDescent="0.2">
      <c r="F36" s="118"/>
      <c r="G36" s="119"/>
      <c r="H36" s="119"/>
      <c r="I36" s="120"/>
    </row>
    <row r="37" spans="2:9" x14ac:dyDescent="0.2">
      <c r="F37" s="118"/>
      <c r="G37" s="119"/>
      <c r="H37" s="119"/>
      <c r="I37" s="120"/>
    </row>
    <row r="38" spans="2:9" x14ac:dyDescent="0.2">
      <c r="F38" s="118"/>
      <c r="G38" s="119"/>
      <c r="H38" s="119"/>
      <c r="I38" s="120"/>
    </row>
    <row r="39" spans="2:9" x14ac:dyDescent="0.2">
      <c r="F39" s="118"/>
      <c r="G39" s="119"/>
      <c r="H39" s="119"/>
      <c r="I39" s="120"/>
    </row>
    <row r="40" spans="2:9" x14ac:dyDescent="0.2">
      <c r="F40" s="118"/>
      <c r="G40" s="119"/>
      <c r="H40" s="119"/>
      <c r="I40" s="120"/>
    </row>
    <row r="41" spans="2:9" x14ac:dyDescent="0.2">
      <c r="F41" s="118"/>
      <c r="G41" s="119"/>
      <c r="H41" s="119"/>
      <c r="I41" s="120"/>
    </row>
    <row r="42" spans="2:9" x14ac:dyDescent="0.2">
      <c r="F42" s="118"/>
      <c r="G42" s="119"/>
      <c r="H42" s="119"/>
      <c r="I42" s="120"/>
    </row>
    <row r="43" spans="2:9" x14ac:dyDescent="0.2">
      <c r="F43" s="118"/>
      <c r="G43" s="119"/>
      <c r="H43" s="119"/>
      <c r="I43" s="120"/>
    </row>
    <row r="44" spans="2:9" x14ac:dyDescent="0.2">
      <c r="F44" s="118"/>
      <c r="G44" s="119"/>
      <c r="H44" s="119"/>
      <c r="I44" s="120"/>
    </row>
    <row r="45" spans="2:9" x14ac:dyDescent="0.2">
      <c r="F45" s="118"/>
      <c r="G45" s="119"/>
      <c r="H45" s="119"/>
      <c r="I45" s="120"/>
    </row>
    <row r="46" spans="2:9" x14ac:dyDescent="0.2">
      <c r="F46" s="118"/>
      <c r="G46" s="119"/>
      <c r="H46" s="119"/>
      <c r="I46" s="120"/>
    </row>
    <row r="47" spans="2:9" x14ac:dyDescent="0.2">
      <c r="F47" s="118"/>
      <c r="G47" s="119"/>
      <c r="H47" s="119"/>
      <c r="I47" s="120"/>
    </row>
    <row r="48" spans="2:9" x14ac:dyDescent="0.2">
      <c r="F48" s="118"/>
      <c r="G48" s="119"/>
      <c r="H48" s="119"/>
      <c r="I48" s="120"/>
    </row>
    <row r="49" spans="6:9" x14ac:dyDescent="0.2">
      <c r="F49" s="118"/>
      <c r="G49" s="119"/>
      <c r="H49" s="119"/>
      <c r="I49" s="120"/>
    </row>
    <row r="50" spans="6:9" x14ac:dyDescent="0.2">
      <c r="F50" s="118"/>
      <c r="G50" s="119"/>
      <c r="H50" s="119"/>
      <c r="I50" s="120"/>
    </row>
    <row r="51" spans="6:9" x14ac:dyDescent="0.2">
      <c r="F51" s="118"/>
      <c r="G51" s="119"/>
      <c r="H51" s="119"/>
      <c r="I51" s="120"/>
    </row>
    <row r="52" spans="6:9" x14ac:dyDescent="0.2">
      <c r="F52" s="118"/>
      <c r="G52" s="119"/>
      <c r="H52" s="119"/>
      <c r="I52" s="120"/>
    </row>
    <row r="53" spans="6:9" x14ac:dyDescent="0.2">
      <c r="F53" s="118"/>
      <c r="G53" s="119"/>
      <c r="H53" s="119"/>
      <c r="I53" s="120"/>
    </row>
    <row r="54" spans="6:9" x14ac:dyDescent="0.2">
      <c r="F54" s="118"/>
      <c r="G54" s="119"/>
      <c r="H54" s="119"/>
      <c r="I54" s="120"/>
    </row>
    <row r="55" spans="6:9" x14ac:dyDescent="0.2">
      <c r="F55" s="118"/>
      <c r="G55" s="119"/>
      <c r="H55" s="119"/>
      <c r="I55" s="120"/>
    </row>
    <row r="56" spans="6:9" x14ac:dyDescent="0.2">
      <c r="F56" s="118"/>
      <c r="G56" s="119"/>
      <c r="H56" s="119"/>
      <c r="I56" s="120"/>
    </row>
    <row r="57" spans="6:9" x14ac:dyDescent="0.2">
      <c r="F57" s="118"/>
      <c r="G57" s="119"/>
      <c r="H57" s="119"/>
      <c r="I57" s="120"/>
    </row>
    <row r="58" spans="6:9" x14ac:dyDescent="0.2">
      <c r="F58" s="118"/>
      <c r="G58" s="119"/>
      <c r="H58" s="119"/>
      <c r="I58" s="120"/>
    </row>
    <row r="59" spans="6:9" x14ac:dyDescent="0.2">
      <c r="F59" s="118"/>
      <c r="G59" s="119"/>
      <c r="H59" s="119"/>
      <c r="I59" s="120"/>
    </row>
    <row r="60" spans="6:9" x14ac:dyDescent="0.2">
      <c r="F60" s="118"/>
      <c r="G60" s="119"/>
      <c r="H60" s="119"/>
      <c r="I60" s="120"/>
    </row>
    <row r="61" spans="6:9" x14ac:dyDescent="0.2">
      <c r="F61" s="118"/>
      <c r="G61" s="119"/>
      <c r="H61" s="119"/>
      <c r="I61" s="120"/>
    </row>
    <row r="62" spans="6:9" x14ac:dyDescent="0.2">
      <c r="F62" s="118"/>
      <c r="G62" s="119"/>
      <c r="H62" s="119"/>
      <c r="I62" s="120"/>
    </row>
    <row r="63" spans="6:9" x14ac:dyDescent="0.2">
      <c r="F63" s="118"/>
      <c r="G63" s="119"/>
      <c r="H63" s="119"/>
      <c r="I63" s="120"/>
    </row>
    <row r="64" spans="6:9" x14ac:dyDescent="0.2">
      <c r="F64" s="118"/>
      <c r="G64" s="119"/>
      <c r="H64" s="119"/>
      <c r="I64" s="120"/>
    </row>
    <row r="65" spans="6:9" x14ac:dyDescent="0.2">
      <c r="F65" s="118"/>
      <c r="G65" s="119"/>
      <c r="H65" s="119"/>
      <c r="I65" s="120"/>
    </row>
    <row r="66" spans="6:9" x14ac:dyDescent="0.2">
      <c r="F66" s="118"/>
      <c r="G66" s="119"/>
      <c r="H66" s="119"/>
      <c r="I66" s="120"/>
    </row>
    <row r="67" spans="6:9" x14ac:dyDescent="0.2">
      <c r="F67" s="118"/>
      <c r="G67" s="119"/>
      <c r="H67" s="119"/>
      <c r="I67" s="120"/>
    </row>
    <row r="68" spans="6:9" x14ac:dyDescent="0.2">
      <c r="F68" s="118"/>
      <c r="G68" s="119"/>
      <c r="H68" s="119"/>
      <c r="I68" s="120"/>
    </row>
    <row r="69" spans="6:9" x14ac:dyDescent="0.2">
      <c r="F69" s="118"/>
      <c r="G69" s="119"/>
      <c r="H69" s="119"/>
      <c r="I69" s="120"/>
    </row>
    <row r="70" spans="6:9" x14ac:dyDescent="0.2">
      <c r="F70" s="118"/>
      <c r="G70" s="119"/>
      <c r="H70" s="119"/>
      <c r="I70" s="120"/>
    </row>
    <row r="71" spans="6:9" x14ac:dyDescent="0.2">
      <c r="F71" s="118"/>
      <c r="G71" s="119"/>
      <c r="H71" s="119"/>
      <c r="I71" s="120"/>
    </row>
    <row r="72" spans="6:9" x14ac:dyDescent="0.2">
      <c r="F72" s="118"/>
      <c r="G72" s="119"/>
      <c r="H72" s="119"/>
      <c r="I72" s="120"/>
    </row>
    <row r="73" spans="6:9" x14ac:dyDescent="0.2">
      <c r="F73" s="118"/>
      <c r="G73" s="119"/>
      <c r="H73" s="119"/>
      <c r="I73" s="120"/>
    </row>
    <row r="74" spans="6:9" x14ac:dyDescent="0.2">
      <c r="F74" s="118"/>
      <c r="G74" s="119"/>
      <c r="H74" s="119"/>
      <c r="I74" s="120"/>
    </row>
    <row r="75" spans="6:9" x14ac:dyDescent="0.2">
      <c r="F75" s="118"/>
      <c r="G75" s="119"/>
      <c r="H75" s="119"/>
      <c r="I75" s="120"/>
    </row>
    <row r="76" spans="6:9" x14ac:dyDescent="0.2">
      <c r="F76" s="118"/>
      <c r="G76" s="119"/>
      <c r="H76" s="119"/>
      <c r="I76" s="120"/>
    </row>
    <row r="77" spans="6:9" x14ac:dyDescent="0.2">
      <c r="F77" s="118"/>
      <c r="G77" s="119"/>
      <c r="H77" s="119"/>
      <c r="I77" s="120"/>
    </row>
    <row r="78" spans="6:9" x14ac:dyDescent="0.2">
      <c r="F78" s="118"/>
      <c r="G78" s="119"/>
      <c r="H78" s="119"/>
      <c r="I78" s="120"/>
    </row>
    <row r="79" spans="6:9" x14ac:dyDescent="0.2">
      <c r="F79" s="118"/>
      <c r="G79" s="119"/>
      <c r="H79" s="119"/>
      <c r="I79" s="120"/>
    </row>
    <row r="80" spans="6:9" x14ac:dyDescent="0.2">
      <c r="F80" s="118"/>
      <c r="G80" s="119"/>
      <c r="H80" s="119"/>
      <c r="I80" s="120"/>
    </row>
    <row r="81" spans="6:9" x14ac:dyDescent="0.2">
      <c r="F81" s="118"/>
      <c r="G81" s="119"/>
      <c r="H81" s="119"/>
      <c r="I81" s="120"/>
    </row>
    <row r="82" spans="6:9" x14ac:dyDescent="0.2">
      <c r="F82" s="118"/>
      <c r="G82" s="119"/>
      <c r="H82" s="119"/>
      <c r="I82" s="120"/>
    </row>
    <row r="83" spans="6:9" x14ac:dyDescent="0.2">
      <c r="F83" s="118"/>
      <c r="G83" s="119"/>
      <c r="H83" s="119"/>
      <c r="I83" s="120"/>
    </row>
  </sheetData>
  <mergeCells count="4">
    <mergeCell ref="A1:B1"/>
    <mergeCell ref="A2:B2"/>
    <mergeCell ref="G2:I2"/>
    <mergeCell ref="H32:I32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&amp;R&amp;"Arial,Tučné"&amp;11&amp;K00B0F0Příloha č.1 ZD
Příloha č.1 smlouvy</oddHead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17"/>
  <sheetViews>
    <sheetView showGridLines="0" showZeros="0" tabSelected="1" view="pageLayout" topLeftCell="A61" zoomScaleNormal="100" workbookViewId="0">
      <selection activeCell="F133" sqref="F133"/>
    </sheetView>
  </sheetViews>
  <sheetFormatPr defaultRowHeight="12.75" x14ac:dyDescent="0.2"/>
  <cols>
    <col min="1" max="1" width="4.42578125" style="121" customWidth="1"/>
    <col min="2" max="2" width="11.5703125" style="121" customWidth="1"/>
    <col min="3" max="3" width="40.42578125" style="121" customWidth="1"/>
    <col min="4" max="4" width="5.5703125" style="121" customWidth="1"/>
    <col min="5" max="5" width="8.5703125" style="130" customWidth="1"/>
    <col min="6" max="6" width="9.85546875" style="121" customWidth="1"/>
    <col min="7" max="7" width="13.85546875" style="121" customWidth="1"/>
    <col min="8" max="11" width="9.140625" style="121"/>
    <col min="12" max="12" width="75.42578125" style="121" customWidth="1"/>
    <col min="13" max="16384" width="9.140625" style="121"/>
  </cols>
  <sheetData>
    <row r="1" spans="1:104" ht="15.75" x14ac:dyDescent="0.25">
      <c r="A1" s="193" t="s">
        <v>260</v>
      </c>
      <c r="B1" s="193"/>
      <c r="C1" s="193"/>
      <c r="D1" s="193"/>
      <c r="E1" s="193"/>
      <c r="F1" s="193"/>
      <c r="G1" s="193"/>
    </row>
    <row r="2" spans="1:104" ht="13.5" thickBot="1" x14ac:dyDescent="0.25">
      <c r="B2" s="122"/>
      <c r="C2" s="123"/>
      <c r="D2" s="123"/>
      <c r="E2" s="124"/>
      <c r="F2" s="123"/>
      <c r="G2" s="123"/>
    </row>
    <row r="3" spans="1:104" ht="13.5" thickTop="1" x14ac:dyDescent="0.2">
      <c r="A3" s="180" t="s">
        <v>4</v>
      </c>
      <c r="B3" s="181"/>
      <c r="C3" s="69" t="str">
        <f>CONCATENATE(cislostavby," ",nazevstavby)</f>
        <v>P Nádražní 80</v>
      </c>
      <c r="D3" s="70"/>
      <c r="E3" s="125" t="s">
        <v>57</v>
      </c>
      <c r="F3" s="126">
        <f>Rekapitulace!H1</f>
        <v>1</v>
      </c>
      <c r="G3" s="127"/>
    </row>
    <row r="4" spans="1:104" ht="13.5" thickBot="1" x14ac:dyDescent="0.25">
      <c r="A4" s="194" t="s">
        <v>0</v>
      </c>
      <c r="B4" s="183"/>
      <c r="C4" s="75" t="str">
        <f>CONCATENATE(cisloobjektu," ",nazevobjektu)</f>
        <v>1 Výměna výkladců - dřevěné</v>
      </c>
      <c r="D4" s="76"/>
      <c r="E4" s="195" t="str">
        <f>Rekapitulace!G2</f>
        <v>Stavební část - Dřevěné II</v>
      </c>
      <c r="F4" s="196"/>
      <c r="G4" s="197"/>
    </row>
    <row r="5" spans="1:104" ht="13.5" thickTop="1" x14ac:dyDescent="0.2">
      <c r="A5" s="128"/>
      <c r="B5" s="129"/>
      <c r="C5" s="129"/>
      <c r="G5" s="131"/>
    </row>
    <row r="6" spans="1:104" x14ac:dyDescent="0.2">
      <c r="A6" s="132" t="s">
        <v>58</v>
      </c>
      <c r="B6" s="133" t="s">
        <v>59</v>
      </c>
      <c r="C6" s="133" t="s">
        <v>60</v>
      </c>
      <c r="D6" s="133" t="s">
        <v>61</v>
      </c>
      <c r="E6" s="134" t="s">
        <v>62</v>
      </c>
      <c r="F6" s="133" t="s">
        <v>63</v>
      </c>
      <c r="G6" s="135" t="s">
        <v>64</v>
      </c>
    </row>
    <row r="7" spans="1:104" x14ac:dyDescent="0.2">
      <c r="A7" s="136" t="s">
        <v>65</v>
      </c>
      <c r="B7" s="137" t="s">
        <v>71</v>
      </c>
      <c r="C7" s="138" t="s">
        <v>72</v>
      </c>
      <c r="D7" s="139"/>
      <c r="E7" s="140"/>
      <c r="F7" s="140"/>
      <c r="G7" s="141"/>
      <c r="H7" s="142"/>
      <c r="I7" s="142"/>
      <c r="O7" s="143">
        <v>1</v>
      </c>
    </row>
    <row r="8" spans="1:104" x14ac:dyDescent="0.2">
      <c r="A8" s="144">
        <v>1</v>
      </c>
      <c r="B8" s="145" t="s">
        <v>73</v>
      </c>
      <c r="C8" s="146" t="s">
        <v>74</v>
      </c>
      <c r="D8" s="147" t="s">
        <v>75</v>
      </c>
      <c r="E8" s="148">
        <v>7.65</v>
      </c>
      <c r="F8" s="198">
        <v>0</v>
      </c>
      <c r="G8" s="199">
        <f>E8*F8</f>
        <v>0</v>
      </c>
      <c r="O8" s="143">
        <v>2</v>
      </c>
      <c r="AA8" s="121">
        <v>1</v>
      </c>
      <c r="AB8" s="121">
        <v>1</v>
      </c>
      <c r="AC8" s="121">
        <v>1</v>
      </c>
      <c r="AZ8" s="121">
        <v>1</v>
      </c>
      <c r="BA8" s="121">
        <f>IF(AZ8=1,G8,0)</f>
        <v>0</v>
      </c>
      <c r="BB8" s="121">
        <f>IF(AZ8=2,G8,0)</f>
        <v>0</v>
      </c>
      <c r="BC8" s="121">
        <f>IF(AZ8=3,G8,0)</f>
        <v>0</v>
      </c>
      <c r="BD8" s="121">
        <f>IF(AZ8=4,G8,0)</f>
        <v>0</v>
      </c>
      <c r="BE8" s="121">
        <f>IF(AZ8=5,G8,0)</f>
        <v>0</v>
      </c>
      <c r="CZ8" s="121">
        <v>5.3060000000000003E-2</v>
      </c>
    </row>
    <row r="9" spans="1:104" x14ac:dyDescent="0.2">
      <c r="A9" s="150"/>
      <c r="B9" s="151"/>
      <c r="C9" s="189" t="s">
        <v>76</v>
      </c>
      <c r="D9" s="190"/>
      <c r="E9" s="152">
        <v>4.05</v>
      </c>
      <c r="F9" s="153"/>
      <c r="G9" s="154"/>
      <c r="O9" s="143"/>
    </row>
    <row r="10" spans="1:104" x14ac:dyDescent="0.2">
      <c r="A10" s="150"/>
      <c r="B10" s="151"/>
      <c r="C10" s="189" t="s">
        <v>77</v>
      </c>
      <c r="D10" s="190"/>
      <c r="E10" s="152">
        <v>3.6</v>
      </c>
      <c r="F10" s="153">
        <v>0</v>
      </c>
      <c r="G10" s="154"/>
      <c r="O10" s="143"/>
    </row>
    <row r="11" spans="1:104" x14ac:dyDescent="0.2">
      <c r="A11" s="155"/>
      <c r="B11" s="156" t="s">
        <v>67</v>
      </c>
      <c r="C11" s="157" t="str">
        <f>CONCATENATE(B7," ",C7)</f>
        <v>3 Svislé a kompletní konstrukce</v>
      </c>
      <c r="D11" s="155"/>
      <c r="E11" s="158"/>
      <c r="F11" s="158"/>
      <c r="G11" s="159">
        <f>SUM(G7:G10)</f>
        <v>0</v>
      </c>
      <c r="O11" s="143">
        <v>4</v>
      </c>
      <c r="BA11" s="160">
        <f>SUM(BA7:BA10)</f>
        <v>0</v>
      </c>
      <c r="BB11" s="160">
        <f>SUM(BB7:BB10)</f>
        <v>0</v>
      </c>
      <c r="BC11" s="160">
        <f>SUM(BC7:BC10)</f>
        <v>0</v>
      </c>
      <c r="BD11" s="160">
        <f>SUM(BD7:BD10)</f>
        <v>0</v>
      </c>
      <c r="BE11" s="160">
        <f>SUM(BE7:BE10)</f>
        <v>0</v>
      </c>
    </row>
    <row r="12" spans="1:104" x14ac:dyDescent="0.2">
      <c r="A12" s="136" t="s">
        <v>65</v>
      </c>
      <c r="B12" s="137" t="s">
        <v>78</v>
      </c>
      <c r="C12" s="138" t="s">
        <v>79</v>
      </c>
      <c r="D12" s="139"/>
      <c r="E12" s="140"/>
      <c r="F12" s="140"/>
      <c r="G12" s="141"/>
      <c r="H12" s="142"/>
      <c r="I12" s="142"/>
      <c r="O12" s="143">
        <v>1</v>
      </c>
    </row>
    <row r="13" spans="1:104" x14ac:dyDescent="0.2">
      <c r="A13" s="144">
        <v>2</v>
      </c>
      <c r="B13" s="145" t="s">
        <v>80</v>
      </c>
      <c r="C13" s="146" t="s">
        <v>81</v>
      </c>
      <c r="D13" s="147" t="s">
        <v>75</v>
      </c>
      <c r="E13" s="148">
        <v>20.193000000000001</v>
      </c>
      <c r="F13" s="198">
        <v>0</v>
      </c>
      <c r="G13" s="199">
        <f>E13*F13</f>
        <v>0</v>
      </c>
      <c r="O13" s="143">
        <v>2</v>
      </c>
      <c r="AA13" s="121">
        <v>1</v>
      </c>
      <c r="AB13" s="121">
        <v>1</v>
      </c>
      <c r="AC13" s="121">
        <v>1</v>
      </c>
      <c r="AZ13" s="121">
        <v>1</v>
      </c>
      <c r="BA13" s="121">
        <f>IF(AZ13=1,G13,0)</f>
        <v>0</v>
      </c>
      <c r="BB13" s="121">
        <f>IF(AZ13=2,G13,0)</f>
        <v>0</v>
      </c>
      <c r="BC13" s="121">
        <f>IF(AZ13=3,G13,0)</f>
        <v>0</v>
      </c>
      <c r="BD13" s="121">
        <f>IF(AZ13=4,G13,0)</f>
        <v>0</v>
      </c>
      <c r="BE13" s="121">
        <f>IF(AZ13=5,G13,0)</f>
        <v>0</v>
      </c>
      <c r="CZ13" s="121">
        <v>4.0000000000000003E-5</v>
      </c>
    </row>
    <row r="14" spans="1:104" x14ac:dyDescent="0.2">
      <c r="A14" s="150"/>
      <c r="B14" s="151"/>
      <c r="C14" s="189" t="s">
        <v>82</v>
      </c>
      <c r="D14" s="190"/>
      <c r="E14" s="152">
        <v>10.653</v>
      </c>
      <c r="F14" s="153"/>
      <c r="G14" s="154"/>
      <c r="O14" s="143"/>
    </row>
    <row r="15" spans="1:104" x14ac:dyDescent="0.2">
      <c r="A15" s="150"/>
      <c r="B15" s="151"/>
      <c r="C15" s="189" t="s">
        <v>83</v>
      </c>
      <c r="D15" s="190"/>
      <c r="E15" s="152">
        <v>9.5399999999999991</v>
      </c>
      <c r="F15" s="153"/>
      <c r="G15" s="154"/>
      <c r="O15" s="143"/>
    </row>
    <row r="16" spans="1:104" x14ac:dyDescent="0.2">
      <c r="A16" s="144">
        <v>3</v>
      </c>
      <c r="B16" s="145" t="s">
        <v>84</v>
      </c>
      <c r="C16" s="146" t="s">
        <v>85</v>
      </c>
      <c r="D16" s="147" t="s">
        <v>86</v>
      </c>
      <c r="E16" s="148">
        <v>25.42</v>
      </c>
      <c r="F16" s="198">
        <v>0</v>
      </c>
      <c r="G16" s="199">
        <f>E16*F16</f>
        <v>0</v>
      </c>
      <c r="O16" s="143">
        <v>2</v>
      </c>
      <c r="AA16" s="121">
        <v>1</v>
      </c>
      <c r="AB16" s="121">
        <v>1</v>
      </c>
      <c r="AC16" s="121">
        <v>1</v>
      </c>
      <c r="AZ16" s="121">
        <v>1</v>
      </c>
      <c r="BA16" s="121">
        <f>IF(AZ16=1,G16,0)</f>
        <v>0</v>
      </c>
      <c r="BB16" s="121">
        <f>IF(AZ16=2,G16,0)</f>
        <v>0</v>
      </c>
      <c r="BC16" s="121">
        <f>IF(AZ16=3,G16,0)</f>
        <v>0</v>
      </c>
      <c r="BD16" s="121">
        <f>IF(AZ16=4,G16,0)</f>
        <v>0</v>
      </c>
      <c r="BE16" s="121">
        <f>IF(AZ16=5,G16,0)</f>
        <v>0</v>
      </c>
      <c r="CZ16" s="121">
        <v>4.3099999999999996E-3</v>
      </c>
    </row>
    <row r="17" spans="1:104" x14ac:dyDescent="0.2">
      <c r="A17" s="150"/>
      <c r="B17" s="151"/>
      <c r="C17" s="189" t="s">
        <v>87</v>
      </c>
      <c r="D17" s="190"/>
      <c r="E17" s="152">
        <v>13.06</v>
      </c>
      <c r="F17" s="153">
        <v>0</v>
      </c>
      <c r="G17" s="154"/>
      <c r="O17" s="143"/>
    </row>
    <row r="18" spans="1:104" x14ac:dyDescent="0.2">
      <c r="A18" s="150"/>
      <c r="B18" s="151"/>
      <c r="C18" s="189" t="s">
        <v>88</v>
      </c>
      <c r="D18" s="190"/>
      <c r="E18" s="152">
        <v>12.36</v>
      </c>
      <c r="F18" s="153"/>
      <c r="G18" s="154"/>
      <c r="O18" s="143"/>
    </row>
    <row r="19" spans="1:104" x14ac:dyDescent="0.2">
      <c r="A19" s="144">
        <v>4</v>
      </c>
      <c r="B19" s="145" t="s">
        <v>89</v>
      </c>
      <c r="C19" s="146" t="s">
        <v>90</v>
      </c>
      <c r="D19" s="147" t="s">
        <v>75</v>
      </c>
      <c r="E19" s="148">
        <v>22.878</v>
      </c>
      <c r="F19" s="198">
        <v>0</v>
      </c>
      <c r="G19" s="199">
        <f>E19*F19</f>
        <v>0</v>
      </c>
      <c r="O19" s="143">
        <v>2</v>
      </c>
      <c r="AA19" s="121">
        <v>1</v>
      </c>
      <c r="AB19" s="121">
        <v>1</v>
      </c>
      <c r="AC19" s="121">
        <v>1</v>
      </c>
      <c r="AZ19" s="121">
        <v>1</v>
      </c>
      <c r="BA19" s="121">
        <f>IF(AZ19=1,G19,0)</f>
        <v>0</v>
      </c>
      <c r="BB19" s="121">
        <f>IF(AZ19=2,G19,0)</f>
        <v>0</v>
      </c>
      <c r="BC19" s="121">
        <f>IF(AZ19=3,G19,0)</f>
        <v>0</v>
      </c>
      <c r="BD19" s="121">
        <f>IF(AZ19=4,G19,0)</f>
        <v>0</v>
      </c>
      <c r="BE19" s="121">
        <f>IF(AZ19=5,G19,0)</f>
        <v>0</v>
      </c>
      <c r="CZ19" s="121">
        <v>5.7290000000000001E-2</v>
      </c>
    </row>
    <row r="20" spans="1:104" x14ac:dyDescent="0.2">
      <c r="A20" s="150"/>
      <c r="B20" s="151"/>
      <c r="C20" s="189" t="s">
        <v>91</v>
      </c>
      <c r="D20" s="190"/>
      <c r="E20" s="152">
        <v>0</v>
      </c>
      <c r="F20" s="153"/>
      <c r="G20" s="154"/>
      <c r="O20" s="143"/>
    </row>
    <row r="21" spans="1:104" x14ac:dyDescent="0.2">
      <c r="A21" s="150"/>
      <c r="B21" s="151"/>
      <c r="C21" s="191" t="s">
        <v>87</v>
      </c>
      <c r="D21" s="190"/>
      <c r="E21" s="172">
        <v>13.06</v>
      </c>
      <c r="F21" s="153"/>
      <c r="G21" s="154"/>
      <c r="O21" s="143"/>
    </row>
    <row r="22" spans="1:104" x14ac:dyDescent="0.2">
      <c r="A22" s="150"/>
      <c r="B22" s="151"/>
      <c r="C22" s="191" t="s">
        <v>88</v>
      </c>
      <c r="D22" s="190"/>
      <c r="E22" s="172">
        <v>12.36</v>
      </c>
      <c r="F22" s="153"/>
      <c r="G22" s="154"/>
      <c r="O22" s="143"/>
    </row>
    <row r="23" spans="1:104" x14ac:dyDescent="0.2">
      <c r="A23" s="150"/>
      <c r="B23" s="151"/>
      <c r="C23" s="189" t="s">
        <v>92</v>
      </c>
      <c r="D23" s="190"/>
      <c r="E23" s="152">
        <v>25.42</v>
      </c>
      <c r="F23" s="153"/>
      <c r="G23" s="154"/>
      <c r="O23" s="143"/>
    </row>
    <row r="24" spans="1:104" x14ac:dyDescent="0.2">
      <c r="A24" s="150"/>
      <c r="B24" s="151"/>
      <c r="C24" s="189" t="s">
        <v>93</v>
      </c>
      <c r="D24" s="190"/>
      <c r="E24" s="152">
        <v>22.878</v>
      </c>
      <c r="F24" s="153"/>
      <c r="G24" s="154"/>
      <c r="O24" s="143"/>
    </row>
    <row r="25" spans="1:104" x14ac:dyDescent="0.2">
      <c r="A25" s="155"/>
      <c r="B25" s="156" t="s">
        <v>67</v>
      </c>
      <c r="C25" s="157" t="str">
        <f>CONCATENATE(B12," ",C12)</f>
        <v>61 Upravy povrchů vnitřní</v>
      </c>
      <c r="D25" s="155"/>
      <c r="E25" s="158"/>
      <c r="F25" s="158"/>
      <c r="G25" s="159">
        <f>SUM(G12:G24)</f>
        <v>0</v>
      </c>
      <c r="O25" s="143">
        <v>4</v>
      </c>
      <c r="BA25" s="160">
        <f>SUM(BA12:BA24)</f>
        <v>0</v>
      </c>
      <c r="BB25" s="160">
        <f>SUM(BB12:BB24)</f>
        <v>0</v>
      </c>
      <c r="BC25" s="160">
        <f>SUM(BC12:BC24)</f>
        <v>0</v>
      </c>
      <c r="BD25" s="160">
        <f>SUM(BD12:BD24)</f>
        <v>0</v>
      </c>
      <c r="BE25" s="160">
        <f>SUM(BE12:BE24)</f>
        <v>0</v>
      </c>
    </row>
    <row r="26" spans="1:104" x14ac:dyDescent="0.2">
      <c r="A26" s="136" t="s">
        <v>65</v>
      </c>
      <c r="B26" s="137" t="s">
        <v>94</v>
      </c>
      <c r="C26" s="138" t="s">
        <v>95</v>
      </c>
      <c r="D26" s="139"/>
      <c r="E26" s="140"/>
      <c r="F26" s="140"/>
      <c r="G26" s="141"/>
      <c r="H26" s="142"/>
      <c r="I26" s="142"/>
      <c r="O26" s="143">
        <v>1</v>
      </c>
    </row>
    <row r="27" spans="1:104" x14ac:dyDescent="0.2">
      <c r="A27" s="144">
        <v>5</v>
      </c>
      <c r="B27" s="145" t="s">
        <v>96</v>
      </c>
      <c r="C27" s="146" t="s">
        <v>97</v>
      </c>
      <c r="D27" s="147" t="s">
        <v>75</v>
      </c>
      <c r="E27" s="148">
        <v>45.756</v>
      </c>
      <c r="F27" s="198">
        <v>0</v>
      </c>
      <c r="G27" s="199">
        <f>E27*F27</f>
        <v>0</v>
      </c>
      <c r="O27" s="143">
        <v>2</v>
      </c>
      <c r="AA27" s="121">
        <v>1</v>
      </c>
      <c r="AB27" s="121">
        <v>1</v>
      </c>
      <c r="AC27" s="121">
        <v>1</v>
      </c>
      <c r="AZ27" s="121">
        <v>1</v>
      </c>
      <c r="BA27" s="121">
        <f>IF(AZ27=1,G27,0)</f>
        <v>0</v>
      </c>
      <c r="BB27" s="121">
        <f>IF(AZ27=2,G27,0)</f>
        <v>0</v>
      </c>
      <c r="BC27" s="121">
        <f>IF(AZ27=3,G27,0)</f>
        <v>0</v>
      </c>
      <c r="BD27" s="121">
        <f>IF(AZ27=4,G27,0)</f>
        <v>0</v>
      </c>
      <c r="BE27" s="121">
        <f>IF(AZ27=5,G27,0)</f>
        <v>0</v>
      </c>
      <c r="CZ27" s="121">
        <v>1E-4</v>
      </c>
    </row>
    <row r="28" spans="1:104" x14ac:dyDescent="0.2">
      <c r="A28" s="150"/>
      <c r="B28" s="151"/>
      <c r="C28" s="189" t="s">
        <v>98</v>
      </c>
      <c r="D28" s="190"/>
      <c r="E28" s="152">
        <v>0</v>
      </c>
      <c r="F28" s="153"/>
      <c r="G28" s="154"/>
      <c r="O28" s="143"/>
    </row>
    <row r="29" spans="1:104" x14ac:dyDescent="0.2">
      <c r="A29" s="150"/>
      <c r="B29" s="151"/>
      <c r="C29" s="192">
        <v>45756</v>
      </c>
      <c r="D29" s="190"/>
      <c r="E29" s="152">
        <v>45.756</v>
      </c>
      <c r="F29" s="153"/>
      <c r="G29" s="154"/>
      <c r="O29" s="143"/>
    </row>
    <row r="30" spans="1:104" x14ac:dyDescent="0.2">
      <c r="A30" s="144">
        <v>6</v>
      </c>
      <c r="B30" s="145" t="s">
        <v>99</v>
      </c>
      <c r="C30" s="146" t="s">
        <v>100</v>
      </c>
      <c r="D30" s="147" t="s">
        <v>75</v>
      </c>
      <c r="E30" s="148">
        <v>45.945999999999998</v>
      </c>
      <c r="F30" s="198">
        <v>0</v>
      </c>
      <c r="G30" s="199">
        <f>E30*F30</f>
        <v>0</v>
      </c>
      <c r="O30" s="143">
        <v>2</v>
      </c>
      <c r="AA30" s="121">
        <v>1</v>
      </c>
      <c r="AB30" s="121">
        <v>1</v>
      </c>
      <c r="AC30" s="121">
        <v>1</v>
      </c>
      <c r="AZ30" s="121">
        <v>1</v>
      </c>
      <c r="BA30" s="121">
        <f>IF(AZ30=1,G30,0)</f>
        <v>0</v>
      </c>
      <c r="BB30" s="121">
        <f>IF(AZ30=2,G30,0)</f>
        <v>0</v>
      </c>
      <c r="BC30" s="121">
        <f>IF(AZ30=3,G30,0)</f>
        <v>0</v>
      </c>
      <c r="BD30" s="121">
        <f>IF(AZ30=4,G30,0)</f>
        <v>0</v>
      </c>
      <c r="BE30" s="121">
        <f>IF(AZ30=5,G30,0)</f>
        <v>0</v>
      </c>
      <c r="CZ30" s="121">
        <v>2.5000000000000001E-4</v>
      </c>
    </row>
    <row r="31" spans="1:104" x14ac:dyDescent="0.2">
      <c r="A31" s="144">
        <v>7</v>
      </c>
      <c r="B31" s="145" t="s">
        <v>101</v>
      </c>
      <c r="C31" s="146" t="s">
        <v>102</v>
      </c>
      <c r="D31" s="147" t="s">
        <v>75</v>
      </c>
      <c r="E31" s="148">
        <v>20.193000000000001</v>
      </c>
      <c r="F31" s="198">
        <v>0</v>
      </c>
      <c r="G31" s="199">
        <f>E31*F31</f>
        <v>0</v>
      </c>
      <c r="O31" s="143">
        <v>2</v>
      </c>
      <c r="AA31" s="121">
        <v>1</v>
      </c>
      <c r="AB31" s="121">
        <v>1</v>
      </c>
      <c r="AC31" s="121">
        <v>1</v>
      </c>
      <c r="AZ31" s="121">
        <v>1</v>
      </c>
      <c r="BA31" s="121">
        <f>IF(AZ31=1,G31,0)</f>
        <v>0</v>
      </c>
      <c r="BB31" s="121">
        <f>IF(AZ31=2,G31,0)</f>
        <v>0</v>
      </c>
      <c r="BC31" s="121">
        <f>IF(AZ31=3,G31,0)</f>
        <v>0</v>
      </c>
      <c r="BD31" s="121">
        <f>IF(AZ31=4,G31,0)</f>
        <v>0</v>
      </c>
      <c r="BE31" s="121">
        <f>IF(AZ31=5,G31,0)</f>
        <v>0</v>
      </c>
      <c r="CZ31" s="121">
        <v>4.0000000000000003E-5</v>
      </c>
    </row>
    <row r="32" spans="1:104" x14ac:dyDescent="0.2">
      <c r="A32" s="144">
        <v>8</v>
      </c>
      <c r="B32" s="145" t="s">
        <v>103</v>
      </c>
      <c r="C32" s="146" t="s">
        <v>104</v>
      </c>
      <c r="D32" s="147" t="s">
        <v>75</v>
      </c>
      <c r="E32" s="148">
        <v>26.2</v>
      </c>
      <c r="F32" s="198">
        <v>0</v>
      </c>
      <c r="G32" s="199">
        <f>E32*F32</f>
        <v>0</v>
      </c>
      <c r="O32" s="143">
        <v>2</v>
      </c>
      <c r="AA32" s="121">
        <v>1</v>
      </c>
      <c r="AB32" s="121">
        <v>1</v>
      </c>
      <c r="AC32" s="121">
        <v>1</v>
      </c>
      <c r="AZ32" s="121">
        <v>1</v>
      </c>
      <c r="BA32" s="121">
        <f>IF(AZ32=1,G32,0)</f>
        <v>0</v>
      </c>
      <c r="BB32" s="121">
        <f>IF(AZ32=2,G32,0)</f>
        <v>0</v>
      </c>
      <c r="BC32" s="121">
        <f>IF(AZ32=3,G32,0)</f>
        <v>0</v>
      </c>
      <c r="BD32" s="121">
        <f>IF(AZ32=4,G32,0)</f>
        <v>0</v>
      </c>
      <c r="BE32" s="121">
        <f>IF(AZ32=5,G32,0)</f>
        <v>0</v>
      </c>
      <c r="CZ32" s="121">
        <v>4.6800000000000001E-3</v>
      </c>
    </row>
    <row r="33" spans="1:104" x14ac:dyDescent="0.2">
      <c r="A33" s="150"/>
      <c r="B33" s="151"/>
      <c r="C33" s="189" t="s">
        <v>105</v>
      </c>
      <c r="D33" s="190"/>
      <c r="E33" s="152">
        <v>0</v>
      </c>
      <c r="F33" s="153"/>
      <c r="G33" s="154"/>
      <c r="O33" s="143"/>
    </row>
    <row r="34" spans="1:104" x14ac:dyDescent="0.2">
      <c r="A34" s="150"/>
      <c r="B34" s="151"/>
      <c r="C34" s="189" t="s">
        <v>106</v>
      </c>
      <c r="D34" s="190"/>
      <c r="E34" s="152">
        <v>0</v>
      </c>
      <c r="F34" s="153"/>
      <c r="G34" s="154"/>
      <c r="O34" s="143"/>
    </row>
    <row r="35" spans="1:104" x14ac:dyDescent="0.2">
      <c r="A35" s="150"/>
      <c r="B35" s="151"/>
      <c r="C35" s="189" t="s">
        <v>107</v>
      </c>
      <c r="D35" s="190"/>
      <c r="E35" s="152">
        <v>26.2</v>
      </c>
      <c r="F35" s="153"/>
      <c r="G35" s="154"/>
      <c r="O35" s="143"/>
    </row>
    <row r="36" spans="1:104" x14ac:dyDescent="0.2">
      <c r="A36" s="144">
        <v>9</v>
      </c>
      <c r="B36" s="145" t="s">
        <v>108</v>
      </c>
      <c r="C36" s="146" t="s">
        <v>109</v>
      </c>
      <c r="D36" s="147" t="s">
        <v>75</v>
      </c>
      <c r="E36" s="148">
        <v>22.878</v>
      </c>
      <c r="F36" s="198">
        <v>0</v>
      </c>
      <c r="G36" s="199">
        <f>E36*F36</f>
        <v>0</v>
      </c>
      <c r="O36" s="143">
        <v>2</v>
      </c>
      <c r="AA36" s="121">
        <v>1</v>
      </c>
      <c r="AB36" s="121">
        <v>1</v>
      </c>
      <c r="AC36" s="121">
        <v>1</v>
      </c>
      <c r="AZ36" s="121">
        <v>1</v>
      </c>
      <c r="BA36" s="121">
        <f>IF(AZ36=1,G36,0)</f>
        <v>0</v>
      </c>
      <c r="BB36" s="121">
        <f>IF(AZ36=2,G36,0)</f>
        <v>0</v>
      </c>
      <c r="BC36" s="121">
        <f>IF(AZ36=3,G36,0)</f>
        <v>0</v>
      </c>
      <c r="BD36" s="121">
        <f>IF(AZ36=4,G36,0)</f>
        <v>0</v>
      </c>
      <c r="BE36" s="121">
        <f>IF(AZ36=5,G36,0)</f>
        <v>0</v>
      </c>
      <c r="CZ36" s="121">
        <v>5.2650000000000002E-2</v>
      </c>
    </row>
    <row r="37" spans="1:104" x14ac:dyDescent="0.2">
      <c r="A37" s="150"/>
      <c r="B37" s="151"/>
      <c r="C37" s="189" t="s">
        <v>110</v>
      </c>
      <c r="D37" s="190"/>
      <c r="E37" s="152">
        <v>22.878</v>
      </c>
      <c r="F37" s="153"/>
      <c r="G37" s="154"/>
      <c r="O37" s="143"/>
    </row>
    <row r="38" spans="1:104" x14ac:dyDescent="0.2">
      <c r="A38" s="155"/>
      <c r="B38" s="156" t="s">
        <v>67</v>
      </c>
      <c r="C38" s="157" t="str">
        <f>CONCATENATE(B26," ",C26)</f>
        <v>62 Upravy povrchů vnější</v>
      </c>
      <c r="D38" s="155"/>
      <c r="E38" s="158"/>
      <c r="F38" s="158"/>
      <c r="G38" s="159">
        <f>SUM(G26:G37)</f>
        <v>0</v>
      </c>
      <c r="O38" s="143">
        <v>4</v>
      </c>
      <c r="BA38" s="160">
        <f>SUM(BA26:BA37)</f>
        <v>0</v>
      </c>
      <c r="BB38" s="160">
        <f>SUM(BB26:BB37)</f>
        <v>0</v>
      </c>
      <c r="BC38" s="160">
        <f>SUM(BC26:BC37)</f>
        <v>0</v>
      </c>
      <c r="BD38" s="160">
        <f>SUM(BD26:BD37)</f>
        <v>0</v>
      </c>
      <c r="BE38" s="160">
        <f>SUM(BE26:BE37)</f>
        <v>0</v>
      </c>
    </row>
    <row r="39" spans="1:104" x14ac:dyDescent="0.2">
      <c r="A39" s="136" t="s">
        <v>65</v>
      </c>
      <c r="B39" s="137" t="s">
        <v>111</v>
      </c>
      <c r="C39" s="138" t="s">
        <v>112</v>
      </c>
      <c r="D39" s="139"/>
      <c r="E39" s="140"/>
      <c r="F39" s="140"/>
      <c r="G39" s="141"/>
      <c r="H39" s="142"/>
      <c r="I39" s="142"/>
      <c r="O39" s="143">
        <v>1</v>
      </c>
    </row>
    <row r="40" spans="1:104" x14ac:dyDescent="0.2">
      <c r="A40" s="144">
        <v>10</v>
      </c>
      <c r="B40" s="145" t="s">
        <v>113</v>
      </c>
      <c r="C40" s="146" t="s">
        <v>114</v>
      </c>
      <c r="D40" s="147" t="s">
        <v>115</v>
      </c>
      <c r="E40" s="148">
        <v>0.05</v>
      </c>
      <c r="F40" s="198">
        <v>0</v>
      </c>
      <c r="G40" s="199">
        <f>E40*F40</f>
        <v>0</v>
      </c>
      <c r="O40" s="143">
        <v>2</v>
      </c>
      <c r="AA40" s="121">
        <v>1</v>
      </c>
      <c r="AB40" s="121">
        <v>1</v>
      </c>
      <c r="AC40" s="121">
        <v>1</v>
      </c>
      <c r="AZ40" s="121">
        <v>1</v>
      </c>
      <c r="BA40" s="121">
        <f>IF(AZ40=1,G40,0)</f>
        <v>0</v>
      </c>
      <c r="BB40" s="121">
        <f>IF(AZ40=2,G40,0)</f>
        <v>0</v>
      </c>
      <c r="BC40" s="121">
        <f>IF(AZ40=3,G40,0)</f>
        <v>0</v>
      </c>
      <c r="BD40" s="121">
        <f>IF(AZ40=4,G40,0)</f>
        <v>0</v>
      </c>
      <c r="BE40" s="121">
        <f>IF(AZ40=5,G40,0)</f>
        <v>0</v>
      </c>
      <c r="CZ40" s="121">
        <v>2.2610000000000001</v>
      </c>
    </row>
    <row r="41" spans="1:104" x14ac:dyDescent="0.2">
      <c r="A41" s="150"/>
      <c r="B41" s="151"/>
      <c r="C41" s="189" t="s">
        <v>116</v>
      </c>
      <c r="D41" s="190"/>
      <c r="E41" s="152">
        <v>0.05</v>
      </c>
      <c r="F41" s="153"/>
      <c r="G41" s="154"/>
      <c r="O41" s="143"/>
    </row>
    <row r="42" spans="1:104" x14ac:dyDescent="0.2">
      <c r="A42" s="144">
        <v>11</v>
      </c>
      <c r="B42" s="145" t="s">
        <v>117</v>
      </c>
      <c r="C42" s="146" t="s">
        <v>118</v>
      </c>
      <c r="D42" s="147" t="s">
        <v>75</v>
      </c>
      <c r="E42" s="148">
        <v>6.6950000000000003</v>
      </c>
      <c r="F42" s="198">
        <v>0</v>
      </c>
      <c r="G42" s="199">
        <f>E42*F42</f>
        <v>0</v>
      </c>
      <c r="O42" s="143">
        <v>2</v>
      </c>
      <c r="AA42" s="121">
        <v>1</v>
      </c>
      <c r="AB42" s="121">
        <v>1</v>
      </c>
      <c r="AC42" s="121">
        <v>1</v>
      </c>
      <c r="AZ42" s="121">
        <v>1</v>
      </c>
      <c r="BA42" s="121">
        <f>IF(AZ42=1,G42,0)</f>
        <v>0</v>
      </c>
      <c r="BB42" s="121">
        <f>IF(AZ42=2,G42,0)</f>
        <v>0</v>
      </c>
      <c r="BC42" s="121">
        <f>IF(AZ42=3,G42,0)</f>
        <v>0</v>
      </c>
      <c r="BD42" s="121">
        <f>IF(AZ42=4,G42,0)</f>
        <v>0</v>
      </c>
      <c r="BE42" s="121">
        <f>IF(AZ42=5,G42,0)</f>
        <v>0</v>
      </c>
      <c r="CZ42" s="121">
        <v>0.1231</v>
      </c>
    </row>
    <row r="43" spans="1:104" x14ac:dyDescent="0.2">
      <c r="A43" s="150"/>
      <c r="B43" s="151"/>
      <c r="C43" s="189" t="s">
        <v>119</v>
      </c>
      <c r="D43" s="190"/>
      <c r="E43" s="152">
        <v>2.6949999999999998</v>
      </c>
      <c r="F43" s="153"/>
      <c r="G43" s="154"/>
      <c r="O43" s="143"/>
    </row>
    <row r="44" spans="1:104" x14ac:dyDescent="0.2">
      <c r="A44" s="150"/>
      <c r="B44" s="151"/>
      <c r="C44" s="189" t="s">
        <v>120</v>
      </c>
      <c r="D44" s="190"/>
      <c r="E44" s="152">
        <v>2</v>
      </c>
      <c r="F44" s="153"/>
      <c r="G44" s="154"/>
      <c r="O44" s="143"/>
    </row>
    <row r="45" spans="1:104" x14ac:dyDescent="0.2">
      <c r="A45" s="150"/>
      <c r="B45" s="151"/>
      <c r="C45" s="189" t="s">
        <v>121</v>
      </c>
      <c r="D45" s="190"/>
      <c r="E45" s="152">
        <v>2</v>
      </c>
      <c r="F45" s="153"/>
      <c r="G45" s="154"/>
      <c r="O45" s="143"/>
    </row>
    <row r="46" spans="1:104" x14ac:dyDescent="0.2">
      <c r="A46" s="144">
        <v>12</v>
      </c>
      <c r="B46" s="145" t="s">
        <v>122</v>
      </c>
      <c r="C46" s="146" t="s">
        <v>123</v>
      </c>
      <c r="D46" s="147" t="s">
        <v>124</v>
      </c>
      <c r="E46" s="148">
        <v>2</v>
      </c>
      <c r="F46" s="198">
        <v>0</v>
      </c>
      <c r="G46" s="199">
        <f>E46*F46</f>
        <v>0</v>
      </c>
      <c r="O46" s="143">
        <v>2</v>
      </c>
      <c r="AA46" s="121">
        <v>12</v>
      </c>
      <c r="AB46" s="121">
        <v>0</v>
      </c>
      <c r="AC46" s="121">
        <v>5</v>
      </c>
      <c r="AZ46" s="121">
        <v>1</v>
      </c>
      <c r="BA46" s="121">
        <f>IF(AZ46=1,G46,0)</f>
        <v>0</v>
      </c>
      <c r="BB46" s="121">
        <f>IF(AZ46=2,G46,0)</f>
        <v>0</v>
      </c>
      <c r="BC46" s="121">
        <f>IF(AZ46=3,G46,0)</f>
        <v>0</v>
      </c>
      <c r="BD46" s="121">
        <f>IF(AZ46=4,G46,0)</f>
        <v>0</v>
      </c>
      <c r="BE46" s="121">
        <f>IF(AZ46=5,G46,0)</f>
        <v>0</v>
      </c>
      <c r="CZ46" s="121">
        <v>0</v>
      </c>
    </row>
    <row r="47" spans="1:104" x14ac:dyDescent="0.2">
      <c r="A47" s="150"/>
      <c r="B47" s="151"/>
      <c r="C47" s="189" t="s">
        <v>125</v>
      </c>
      <c r="D47" s="190"/>
      <c r="E47" s="152">
        <v>2</v>
      </c>
      <c r="F47" s="153"/>
      <c r="G47" s="154"/>
      <c r="O47" s="143"/>
    </row>
    <row r="48" spans="1:104" x14ac:dyDescent="0.2">
      <c r="A48" s="155"/>
      <c r="B48" s="156" t="s">
        <v>67</v>
      </c>
      <c r="C48" s="157" t="str">
        <f>CONCATENATE(B39," ",C39)</f>
        <v>63 Podlahy a podlahové konstrukce</v>
      </c>
      <c r="D48" s="155"/>
      <c r="E48" s="158"/>
      <c r="F48" s="158"/>
      <c r="G48" s="159">
        <f>SUM(G39:G47)</f>
        <v>0</v>
      </c>
      <c r="O48" s="143">
        <v>4</v>
      </c>
      <c r="BA48" s="160">
        <f>SUM(BA39:BA47)</f>
        <v>0</v>
      </c>
      <c r="BB48" s="160">
        <f>SUM(BB39:BB47)</f>
        <v>0</v>
      </c>
      <c r="BC48" s="160">
        <f>SUM(BC39:BC47)</f>
        <v>0</v>
      </c>
      <c r="BD48" s="160">
        <f>SUM(BD39:BD47)</f>
        <v>0</v>
      </c>
      <c r="BE48" s="160">
        <f>SUM(BE39:BE47)</f>
        <v>0</v>
      </c>
    </row>
    <row r="49" spans="1:104" x14ac:dyDescent="0.2">
      <c r="A49" s="136" t="s">
        <v>65</v>
      </c>
      <c r="B49" s="137" t="s">
        <v>126</v>
      </c>
      <c r="C49" s="138" t="s">
        <v>127</v>
      </c>
      <c r="D49" s="139"/>
      <c r="E49" s="140"/>
      <c r="F49" s="140"/>
      <c r="G49" s="141"/>
      <c r="H49" s="142"/>
      <c r="I49" s="142"/>
      <c r="O49" s="143">
        <v>1</v>
      </c>
    </row>
    <row r="50" spans="1:104" x14ac:dyDescent="0.2">
      <c r="A50" s="144">
        <v>13</v>
      </c>
      <c r="B50" s="145" t="s">
        <v>128</v>
      </c>
      <c r="C50" s="146" t="s">
        <v>129</v>
      </c>
      <c r="D50" s="147" t="s">
        <v>75</v>
      </c>
      <c r="E50" s="148">
        <v>18.579999999999998</v>
      </c>
      <c r="F50" s="198">
        <v>0</v>
      </c>
      <c r="G50" s="199">
        <f>E50*F50</f>
        <v>0</v>
      </c>
      <c r="O50" s="143">
        <v>2</v>
      </c>
      <c r="AA50" s="121">
        <v>1</v>
      </c>
      <c r="AB50" s="121">
        <v>1</v>
      </c>
      <c r="AC50" s="121">
        <v>1</v>
      </c>
      <c r="AZ50" s="121">
        <v>1</v>
      </c>
      <c r="BA50" s="121">
        <f>IF(AZ50=1,G50,0)</f>
        <v>0</v>
      </c>
      <c r="BB50" s="121">
        <f>IF(AZ50=2,G50,0)</f>
        <v>0</v>
      </c>
      <c r="BC50" s="121">
        <f>IF(AZ50=3,G50,0)</f>
        <v>0</v>
      </c>
      <c r="BD50" s="121">
        <f>IF(AZ50=4,G50,0)</f>
        <v>0</v>
      </c>
      <c r="BE50" s="121">
        <f>IF(AZ50=5,G50,0)</f>
        <v>0</v>
      </c>
      <c r="CZ50" s="121">
        <v>5.9199999999999999E-3</v>
      </c>
    </row>
    <row r="51" spans="1:104" x14ac:dyDescent="0.2">
      <c r="A51" s="150"/>
      <c r="B51" s="151"/>
      <c r="C51" s="189" t="s">
        <v>130</v>
      </c>
      <c r="D51" s="190"/>
      <c r="E51" s="152">
        <v>18.579999999999998</v>
      </c>
      <c r="F51" s="153"/>
      <c r="G51" s="154"/>
      <c r="O51" s="143"/>
    </row>
    <row r="52" spans="1:104" x14ac:dyDescent="0.2">
      <c r="A52" s="155"/>
      <c r="B52" s="156" t="s">
        <v>67</v>
      </c>
      <c r="C52" s="157" t="str">
        <f>CONCATENATE(B49," ",C49)</f>
        <v>94 Lešení a stavební výtahy</v>
      </c>
      <c r="D52" s="155"/>
      <c r="E52" s="158"/>
      <c r="F52" s="158"/>
      <c r="G52" s="159">
        <f>SUM(G49:G51)</f>
        <v>0</v>
      </c>
      <c r="O52" s="143">
        <v>4</v>
      </c>
      <c r="BA52" s="160">
        <f>SUM(BA49:BA51)</f>
        <v>0</v>
      </c>
      <c r="BB52" s="160">
        <f>SUM(BB49:BB51)</f>
        <v>0</v>
      </c>
      <c r="BC52" s="160">
        <f>SUM(BC49:BC51)</f>
        <v>0</v>
      </c>
      <c r="BD52" s="160">
        <f>SUM(BD49:BD51)</f>
        <v>0</v>
      </c>
      <c r="BE52" s="160">
        <f>SUM(BE49:BE51)</f>
        <v>0</v>
      </c>
    </row>
    <row r="53" spans="1:104" x14ac:dyDescent="0.2">
      <c r="A53" s="136" t="s">
        <v>65</v>
      </c>
      <c r="B53" s="137" t="s">
        <v>131</v>
      </c>
      <c r="C53" s="138" t="s">
        <v>132</v>
      </c>
      <c r="D53" s="139"/>
      <c r="E53" s="140"/>
      <c r="F53" s="140"/>
      <c r="G53" s="141"/>
      <c r="H53" s="142"/>
      <c r="I53" s="142"/>
      <c r="O53" s="143">
        <v>1</v>
      </c>
    </row>
    <row r="54" spans="1:104" x14ac:dyDescent="0.2">
      <c r="A54" s="144">
        <v>14</v>
      </c>
      <c r="B54" s="145" t="s">
        <v>133</v>
      </c>
      <c r="C54" s="146" t="s">
        <v>134</v>
      </c>
      <c r="D54" s="147" t="s">
        <v>75</v>
      </c>
      <c r="E54" s="148">
        <v>29.16</v>
      </c>
      <c r="F54" s="198">
        <v>0</v>
      </c>
      <c r="G54" s="199">
        <f>E54*F54</f>
        <v>0</v>
      </c>
      <c r="O54" s="143">
        <v>2</v>
      </c>
      <c r="AA54" s="121">
        <v>1</v>
      </c>
      <c r="AB54" s="121">
        <v>1</v>
      </c>
      <c r="AC54" s="121">
        <v>1</v>
      </c>
      <c r="AZ54" s="121">
        <v>1</v>
      </c>
      <c r="BA54" s="121">
        <f>IF(AZ54=1,G54,0)</f>
        <v>0</v>
      </c>
      <c r="BB54" s="121">
        <f>IF(AZ54=2,G54,0)</f>
        <v>0</v>
      </c>
      <c r="BC54" s="121">
        <f>IF(AZ54=3,G54,0)</f>
        <v>0</v>
      </c>
      <c r="BD54" s="121">
        <f>IF(AZ54=4,G54,0)</f>
        <v>0</v>
      </c>
      <c r="BE54" s="121">
        <f>IF(AZ54=5,G54,0)</f>
        <v>0</v>
      </c>
      <c r="CZ54" s="121">
        <v>4.0000000000000003E-5</v>
      </c>
    </row>
    <row r="55" spans="1:104" x14ac:dyDescent="0.2">
      <c r="A55" s="150"/>
      <c r="B55" s="151"/>
      <c r="C55" s="189" t="s">
        <v>135</v>
      </c>
      <c r="D55" s="190"/>
      <c r="E55" s="152">
        <v>0</v>
      </c>
      <c r="F55" s="153"/>
      <c r="G55" s="154"/>
      <c r="O55" s="143"/>
    </row>
    <row r="56" spans="1:104" x14ac:dyDescent="0.2">
      <c r="A56" s="150"/>
      <c r="B56" s="151"/>
      <c r="C56" s="189" t="s">
        <v>136</v>
      </c>
      <c r="D56" s="190"/>
      <c r="E56" s="152">
        <v>29.16</v>
      </c>
      <c r="F56" s="153"/>
      <c r="G56" s="154"/>
      <c r="O56" s="143"/>
    </row>
    <row r="57" spans="1:104" x14ac:dyDescent="0.2">
      <c r="A57" s="155"/>
      <c r="B57" s="156" t="s">
        <v>67</v>
      </c>
      <c r="C57" s="157" t="str">
        <f>CONCATENATE(B53," ",C53)</f>
        <v>95 Dokončovací kce na pozem.stav.</v>
      </c>
      <c r="D57" s="155"/>
      <c r="E57" s="158"/>
      <c r="F57" s="158"/>
      <c r="G57" s="159">
        <f>SUM(G53:G56)</f>
        <v>0</v>
      </c>
      <c r="O57" s="143">
        <v>4</v>
      </c>
      <c r="BA57" s="160">
        <f>SUM(BA53:BA56)</f>
        <v>0</v>
      </c>
      <c r="BB57" s="160">
        <f>SUM(BB53:BB56)</f>
        <v>0</v>
      </c>
      <c r="BC57" s="160">
        <f>SUM(BC53:BC56)</f>
        <v>0</v>
      </c>
      <c r="BD57" s="160">
        <f>SUM(BD53:BD56)</f>
        <v>0</v>
      </c>
      <c r="BE57" s="160">
        <f>SUM(BE53:BE56)</f>
        <v>0</v>
      </c>
    </row>
    <row r="58" spans="1:104" x14ac:dyDescent="0.2">
      <c r="A58" s="136" t="s">
        <v>65</v>
      </c>
      <c r="B58" s="137" t="s">
        <v>137</v>
      </c>
      <c r="C58" s="138" t="s">
        <v>138</v>
      </c>
      <c r="D58" s="139"/>
      <c r="E58" s="140"/>
      <c r="F58" s="140"/>
      <c r="G58" s="141"/>
      <c r="H58" s="142"/>
      <c r="I58" s="142"/>
      <c r="O58" s="143">
        <v>1</v>
      </c>
    </row>
    <row r="59" spans="1:104" x14ac:dyDescent="0.2">
      <c r="A59" s="144">
        <v>15</v>
      </c>
      <c r="B59" s="145" t="s">
        <v>139</v>
      </c>
      <c r="C59" s="146" t="s">
        <v>140</v>
      </c>
      <c r="D59" s="147" t="s">
        <v>115</v>
      </c>
      <c r="E59" s="148">
        <v>0.22220000000000001</v>
      </c>
      <c r="F59" s="198">
        <v>0</v>
      </c>
      <c r="G59" s="199">
        <f>E59*F59</f>
        <v>0</v>
      </c>
      <c r="O59" s="143">
        <v>2</v>
      </c>
      <c r="AA59" s="121">
        <v>1</v>
      </c>
      <c r="AB59" s="121">
        <v>1</v>
      </c>
      <c r="AC59" s="121">
        <v>1</v>
      </c>
      <c r="AZ59" s="121">
        <v>1</v>
      </c>
      <c r="BA59" s="121">
        <f>IF(AZ59=1,G59,0)</f>
        <v>0</v>
      </c>
      <c r="BB59" s="121">
        <f>IF(AZ59=2,G59,0)</f>
        <v>0</v>
      </c>
      <c r="BC59" s="121">
        <f>IF(AZ59=3,G59,0)</f>
        <v>0</v>
      </c>
      <c r="BD59" s="121">
        <f>IF(AZ59=4,G59,0)</f>
        <v>0</v>
      </c>
      <c r="BE59" s="121">
        <f>IF(AZ59=5,G59,0)</f>
        <v>0</v>
      </c>
      <c r="CZ59" s="121">
        <v>0</v>
      </c>
    </row>
    <row r="60" spans="1:104" x14ac:dyDescent="0.2">
      <c r="A60" s="150"/>
      <c r="B60" s="151"/>
      <c r="C60" s="189" t="s">
        <v>141</v>
      </c>
      <c r="D60" s="190"/>
      <c r="E60" s="152">
        <v>0</v>
      </c>
      <c r="F60" s="153"/>
      <c r="G60" s="154"/>
      <c r="O60" s="143"/>
    </row>
    <row r="61" spans="1:104" x14ac:dyDescent="0.2">
      <c r="A61" s="150"/>
      <c r="B61" s="151"/>
      <c r="C61" s="189" t="s">
        <v>142</v>
      </c>
      <c r="D61" s="190"/>
      <c r="E61" s="152">
        <v>7.4999999999999997E-2</v>
      </c>
      <c r="F61" s="153"/>
      <c r="G61" s="154"/>
      <c r="O61" s="143"/>
    </row>
    <row r="62" spans="1:104" x14ac:dyDescent="0.2">
      <c r="A62" s="150"/>
      <c r="B62" s="151"/>
      <c r="C62" s="189" t="s">
        <v>143</v>
      </c>
      <c r="D62" s="190"/>
      <c r="E62" s="152">
        <v>0.1348</v>
      </c>
      <c r="F62" s="153"/>
      <c r="G62" s="154"/>
      <c r="O62" s="143"/>
    </row>
    <row r="63" spans="1:104" x14ac:dyDescent="0.2">
      <c r="A63" s="150"/>
      <c r="B63" s="151"/>
      <c r="C63" s="189" t="s">
        <v>144</v>
      </c>
      <c r="D63" s="190"/>
      <c r="E63" s="152">
        <v>1.2500000000000001E-2</v>
      </c>
      <c r="F63" s="153"/>
      <c r="G63" s="154"/>
      <c r="O63" s="143"/>
    </row>
    <row r="64" spans="1:104" x14ac:dyDescent="0.2">
      <c r="A64" s="144">
        <v>16</v>
      </c>
      <c r="B64" s="145" t="s">
        <v>145</v>
      </c>
      <c r="C64" s="146" t="s">
        <v>146</v>
      </c>
      <c r="D64" s="147" t="s">
        <v>75</v>
      </c>
      <c r="E64" s="148">
        <v>10.199999999999999</v>
      </c>
      <c r="F64" s="198">
        <v>0</v>
      </c>
      <c r="G64" s="199">
        <f>E64*F64</f>
        <v>0</v>
      </c>
      <c r="O64" s="143">
        <v>2</v>
      </c>
      <c r="AA64" s="121">
        <v>1</v>
      </c>
      <c r="AB64" s="121">
        <v>1</v>
      </c>
      <c r="AC64" s="121">
        <v>1</v>
      </c>
      <c r="AZ64" s="121">
        <v>1</v>
      </c>
      <c r="BA64" s="121">
        <f>IF(AZ64=1,G64,0)</f>
        <v>0</v>
      </c>
      <c r="BB64" s="121">
        <f>IF(AZ64=2,G64,0)</f>
        <v>0</v>
      </c>
      <c r="BC64" s="121">
        <f>IF(AZ64=3,G64,0)</f>
        <v>0</v>
      </c>
      <c r="BD64" s="121">
        <f>IF(AZ64=4,G64,0)</f>
        <v>0</v>
      </c>
      <c r="BE64" s="121">
        <f>IF(AZ64=5,G64,0)</f>
        <v>0</v>
      </c>
      <c r="CZ64" s="121">
        <v>0</v>
      </c>
    </row>
    <row r="65" spans="1:104" x14ac:dyDescent="0.2">
      <c r="A65" s="144">
        <v>17</v>
      </c>
      <c r="B65" s="145" t="s">
        <v>147</v>
      </c>
      <c r="C65" s="146" t="s">
        <v>148</v>
      </c>
      <c r="D65" s="147" t="s">
        <v>149</v>
      </c>
      <c r="E65" s="148">
        <v>3</v>
      </c>
      <c r="F65" s="198">
        <v>0</v>
      </c>
      <c r="G65" s="199">
        <f>E65*F65</f>
        <v>0</v>
      </c>
      <c r="O65" s="143">
        <v>2</v>
      </c>
      <c r="AA65" s="121">
        <v>1</v>
      </c>
      <c r="AB65" s="121">
        <v>1</v>
      </c>
      <c r="AC65" s="121">
        <v>1</v>
      </c>
      <c r="AZ65" s="121">
        <v>1</v>
      </c>
      <c r="BA65" s="121">
        <f>IF(AZ65=1,G65,0)</f>
        <v>0</v>
      </c>
      <c r="BB65" s="121">
        <f>IF(AZ65=2,G65,0)</f>
        <v>0</v>
      </c>
      <c r="BC65" s="121">
        <f>IF(AZ65=3,G65,0)</f>
        <v>0</v>
      </c>
      <c r="BD65" s="121">
        <f>IF(AZ65=4,G65,0)</f>
        <v>0</v>
      </c>
      <c r="BE65" s="121">
        <f>IF(AZ65=5,G65,0)</f>
        <v>0</v>
      </c>
      <c r="CZ65" s="121">
        <v>0</v>
      </c>
    </row>
    <row r="66" spans="1:104" x14ac:dyDescent="0.2">
      <c r="A66" s="150"/>
      <c r="B66" s="151"/>
      <c r="C66" s="189" t="s">
        <v>150</v>
      </c>
      <c r="D66" s="190"/>
      <c r="E66" s="152">
        <v>2</v>
      </c>
      <c r="F66" s="153"/>
      <c r="G66" s="154"/>
      <c r="O66" s="143"/>
    </row>
    <row r="67" spans="1:104" x14ac:dyDescent="0.2">
      <c r="A67" s="150"/>
      <c r="B67" s="151"/>
      <c r="C67" s="189" t="s">
        <v>151</v>
      </c>
      <c r="D67" s="190"/>
      <c r="E67" s="152">
        <v>1</v>
      </c>
      <c r="F67" s="153"/>
      <c r="G67" s="154"/>
      <c r="O67" s="143"/>
    </row>
    <row r="68" spans="1:104" x14ac:dyDescent="0.2">
      <c r="A68" s="144">
        <v>18</v>
      </c>
      <c r="B68" s="145" t="s">
        <v>152</v>
      </c>
      <c r="C68" s="146" t="s">
        <v>153</v>
      </c>
      <c r="D68" s="147" t="s">
        <v>75</v>
      </c>
      <c r="E68" s="148">
        <v>40.386000000000003</v>
      </c>
      <c r="F68" s="198">
        <v>0</v>
      </c>
      <c r="G68" s="199">
        <f>E68*F68</f>
        <v>0</v>
      </c>
      <c r="O68" s="143">
        <v>2</v>
      </c>
      <c r="AA68" s="121">
        <v>1</v>
      </c>
      <c r="AB68" s="121">
        <v>1</v>
      </c>
      <c r="AC68" s="121">
        <v>1</v>
      </c>
      <c r="AZ68" s="121">
        <v>1</v>
      </c>
      <c r="BA68" s="121">
        <f>IF(AZ68=1,G68,0)</f>
        <v>0</v>
      </c>
      <c r="BB68" s="121">
        <f>IF(AZ68=2,G68,0)</f>
        <v>0</v>
      </c>
      <c r="BC68" s="121">
        <f>IF(AZ68=3,G68,0)</f>
        <v>0</v>
      </c>
      <c r="BD68" s="121">
        <f>IF(AZ68=4,G68,0)</f>
        <v>0</v>
      </c>
      <c r="BE68" s="121">
        <f>IF(AZ68=5,G68,0)</f>
        <v>0</v>
      </c>
      <c r="CZ68" s="121">
        <v>8.1999999999999998E-4</v>
      </c>
    </row>
    <row r="69" spans="1:104" x14ac:dyDescent="0.2">
      <c r="A69" s="150"/>
      <c r="B69" s="151"/>
      <c r="C69" s="189" t="s">
        <v>154</v>
      </c>
      <c r="D69" s="190"/>
      <c r="E69" s="152">
        <v>21.306000000000001</v>
      </c>
      <c r="F69" s="153"/>
      <c r="G69" s="154"/>
      <c r="O69" s="143"/>
    </row>
    <row r="70" spans="1:104" x14ac:dyDescent="0.2">
      <c r="A70" s="150"/>
      <c r="B70" s="151"/>
      <c r="C70" s="189" t="s">
        <v>155</v>
      </c>
      <c r="D70" s="190"/>
      <c r="E70" s="152">
        <v>19.079999999999998</v>
      </c>
      <c r="F70" s="153"/>
      <c r="G70" s="154"/>
      <c r="O70" s="143"/>
    </row>
    <row r="71" spans="1:104" x14ac:dyDescent="0.2">
      <c r="A71" s="144">
        <v>19</v>
      </c>
      <c r="B71" s="145" t="s">
        <v>156</v>
      </c>
      <c r="C71" s="146" t="s">
        <v>157</v>
      </c>
      <c r="D71" s="147" t="s">
        <v>75</v>
      </c>
      <c r="E71" s="148">
        <v>11.586</v>
      </c>
      <c r="F71" s="198">
        <v>0</v>
      </c>
      <c r="G71" s="199">
        <f>E71*F71</f>
        <v>0</v>
      </c>
      <c r="O71" s="143">
        <v>2</v>
      </c>
      <c r="AA71" s="121">
        <v>1</v>
      </c>
      <c r="AB71" s="121">
        <v>1</v>
      </c>
      <c r="AC71" s="121">
        <v>1</v>
      </c>
      <c r="AZ71" s="121">
        <v>1</v>
      </c>
      <c r="BA71" s="121">
        <f>IF(AZ71=1,G71,0)</f>
        <v>0</v>
      </c>
      <c r="BB71" s="121">
        <f>IF(AZ71=2,G71,0)</f>
        <v>0</v>
      </c>
      <c r="BC71" s="121">
        <f>IF(AZ71=3,G71,0)</f>
        <v>0</v>
      </c>
      <c r="BD71" s="121">
        <f>IF(AZ71=4,G71,0)</f>
        <v>0</v>
      </c>
      <c r="BE71" s="121">
        <f>IF(AZ71=5,G71,0)</f>
        <v>0</v>
      </c>
      <c r="CZ71" s="121">
        <v>0</v>
      </c>
    </row>
    <row r="72" spans="1:104" x14ac:dyDescent="0.2">
      <c r="A72" s="150"/>
      <c r="B72" s="151"/>
      <c r="C72" s="189" t="s">
        <v>158</v>
      </c>
      <c r="D72" s="190"/>
      <c r="E72" s="152">
        <v>5.508</v>
      </c>
      <c r="F72" s="153"/>
      <c r="G72" s="154"/>
      <c r="O72" s="143"/>
    </row>
    <row r="73" spans="1:104" x14ac:dyDescent="0.2">
      <c r="A73" s="150"/>
      <c r="B73" s="151"/>
      <c r="C73" s="189" t="s">
        <v>159</v>
      </c>
      <c r="D73" s="190"/>
      <c r="E73" s="152">
        <v>6.0780000000000003</v>
      </c>
      <c r="F73" s="153"/>
      <c r="G73" s="154"/>
      <c r="O73" s="143"/>
    </row>
    <row r="74" spans="1:104" x14ac:dyDescent="0.2">
      <c r="A74" s="144">
        <v>20</v>
      </c>
      <c r="B74" s="145" t="s">
        <v>160</v>
      </c>
      <c r="C74" s="146" t="s">
        <v>161</v>
      </c>
      <c r="D74" s="147" t="s">
        <v>75</v>
      </c>
      <c r="E74" s="148">
        <v>45.756</v>
      </c>
      <c r="F74" s="198">
        <v>0</v>
      </c>
      <c r="G74" s="199">
        <f>E74*F74</f>
        <v>0</v>
      </c>
      <c r="O74" s="143">
        <v>2</v>
      </c>
      <c r="AA74" s="121">
        <v>1</v>
      </c>
      <c r="AB74" s="121">
        <v>1</v>
      </c>
      <c r="AC74" s="121">
        <v>1</v>
      </c>
      <c r="AZ74" s="121">
        <v>1</v>
      </c>
      <c r="BA74" s="121">
        <f>IF(AZ74=1,G74,0)</f>
        <v>0</v>
      </c>
      <c r="BB74" s="121">
        <f>IF(AZ74=2,G74,0)</f>
        <v>0</v>
      </c>
      <c r="BC74" s="121">
        <f>IF(AZ74=3,G74,0)</f>
        <v>0</v>
      </c>
      <c r="BD74" s="121">
        <f>IF(AZ74=4,G74,0)</f>
        <v>0</v>
      </c>
      <c r="BE74" s="121">
        <f>IF(AZ74=5,G74,0)</f>
        <v>0</v>
      </c>
      <c r="CZ74" s="121">
        <v>0</v>
      </c>
    </row>
    <row r="75" spans="1:104" x14ac:dyDescent="0.2">
      <c r="A75" s="150"/>
      <c r="B75" s="151"/>
      <c r="C75" s="189" t="s">
        <v>162</v>
      </c>
      <c r="D75" s="190"/>
      <c r="E75" s="152">
        <v>22.878</v>
      </c>
      <c r="F75" s="153"/>
      <c r="G75" s="154"/>
      <c r="O75" s="143"/>
    </row>
    <row r="76" spans="1:104" x14ac:dyDescent="0.2">
      <c r="A76" s="150"/>
      <c r="B76" s="151"/>
      <c r="C76" s="189" t="s">
        <v>163</v>
      </c>
      <c r="D76" s="190"/>
      <c r="E76" s="152">
        <v>22.878</v>
      </c>
      <c r="F76" s="153"/>
      <c r="G76" s="154"/>
      <c r="O76" s="143"/>
    </row>
    <row r="77" spans="1:104" x14ac:dyDescent="0.2">
      <c r="A77" s="155"/>
      <c r="B77" s="156" t="s">
        <v>67</v>
      </c>
      <c r="C77" s="157" t="str">
        <f>CONCATENATE(B58," ",C58)</f>
        <v>96 Bourání konstrukcí</v>
      </c>
      <c r="D77" s="155"/>
      <c r="E77" s="158"/>
      <c r="F77" s="158"/>
      <c r="G77" s="159">
        <f>SUM(G58:G76)</f>
        <v>0</v>
      </c>
      <c r="O77" s="143">
        <v>4</v>
      </c>
      <c r="BA77" s="160">
        <f>SUM(BA58:BA76)</f>
        <v>0</v>
      </c>
      <c r="BB77" s="160">
        <f>SUM(BB58:BB76)</f>
        <v>0</v>
      </c>
      <c r="BC77" s="160">
        <f>SUM(BC58:BC76)</f>
        <v>0</v>
      </c>
      <c r="BD77" s="160">
        <f>SUM(BD58:BD76)</f>
        <v>0</v>
      </c>
      <c r="BE77" s="160">
        <f>SUM(BE58:BE76)</f>
        <v>0</v>
      </c>
    </row>
    <row r="78" spans="1:104" x14ac:dyDescent="0.2">
      <c r="A78" s="136" t="s">
        <v>65</v>
      </c>
      <c r="B78" s="137" t="s">
        <v>164</v>
      </c>
      <c r="C78" s="138" t="s">
        <v>165</v>
      </c>
      <c r="D78" s="139"/>
      <c r="E78" s="140"/>
      <c r="F78" s="140"/>
      <c r="G78" s="141"/>
      <c r="H78" s="142"/>
      <c r="I78" s="142"/>
      <c r="O78" s="143">
        <v>1</v>
      </c>
    </row>
    <row r="79" spans="1:104" x14ac:dyDescent="0.2">
      <c r="A79" s="144">
        <v>21</v>
      </c>
      <c r="B79" s="145" t="s">
        <v>166</v>
      </c>
      <c r="C79" s="146" t="s">
        <v>167</v>
      </c>
      <c r="D79" s="147" t="s">
        <v>168</v>
      </c>
      <c r="E79" s="148">
        <v>1</v>
      </c>
      <c r="F79" s="198">
        <v>0</v>
      </c>
      <c r="G79" s="199">
        <f>E79*F79</f>
        <v>0</v>
      </c>
      <c r="O79" s="143">
        <v>2</v>
      </c>
      <c r="AA79" s="121">
        <v>12</v>
      </c>
      <c r="AB79" s="121">
        <v>0</v>
      </c>
      <c r="AC79" s="121">
        <v>6</v>
      </c>
      <c r="AZ79" s="121">
        <v>1</v>
      </c>
      <c r="BA79" s="121">
        <f>IF(AZ79=1,G79,0)</f>
        <v>0</v>
      </c>
      <c r="BB79" s="121">
        <f>IF(AZ79=2,G79,0)</f>
        <v>0</v>
      </c>
      <c r="BC79" s="121">
        <f>IF(AZ79=3,G79,0)</f>
        <v>0</v>
      </c>
      <c r="BD79" s="121">
        <f>IF(AZ79=4,G79,0)</f>
        <v>0</v>
      </c>
      <c r="BE79" s="121">
        <f>IF(AZ79=5,G79,0)</f>
        <v>0</v>
      </c>
      <c r="CZ79" s="121">
        <v>0</v>
      </c>
    </row>
    <row r="80" spans="1:104" x14ac:dyDescent="0.2">
      <c r="A80" s="155"/>
      <c r="B80" s="156" t="s">
        <v>67</v>
      </c>
      <c r="C80" s="157" t="str">
        <f>CONCATENATE(B78," ",C78)</f>
        <v>97 Prorážení otvorů</v>
      </c>
      <c r="D80" s="155"/>
      <c r="E80" s="158"/>
      <c r="F80" s="158"/>
      <c r="G80" s="159">
        <f>SUM(G78:G79)</f>
        <v>0</v>
      </c>
      <c r="O80" s="143">
        <v>4</v>
      </c>
      <c r="BA80" s="160">
        <f>SUM(BA78:BA79)</f>
        <v>0</v>
      </c>
      <c r="BB80" s="160">
        <f>SUM(BB78:BB79)</f>
        <v>0</v>
      </c>
      <c r="BC80" s="160">
        <f>SUM(BC78:BC79)</f>
        <v>0</v>
      </c>
      <c r="BD80" s="160">
        <f>SUM(BD78:BD79)</f>
        <v>0</v>
      </c>
      <c r="BE80" s="160">
        <f>SUM(BE78:BE79)</f>
        <v>0</v>
      </c>
    </row>
    <row r="81" spans="1:104" x14ac:dyDescent="0.2">
      <c r="A81" s="136" t="s">
        <v>65</v>
      </c>
      <c r="B81" s="137" t="s">
        <v>169</v>
      </c>
      <c r="C81" s="138" t="s">
        <v>170</v>
      </c>
      <c r="D81" s="139"/>
      <c r="E81" s="140"/>
      <c r="F81" s="140"/>
      <c r="G81" s="141"/>
      <c r="H81" s="142"/>
      <c r="I81" s="142"/>
      <c r="O81" s="143">
        <v>1</v>
      </c>
    </row>
    <row r="82" spans="1:104" x14ac:dyDescent="0.2">
      <c r="A82" s="144">
        <v>22</v>
      </c>
      <c r="B82" s="145" t="s">
        <v>171</v>
      </c>
      <c r="C82" s="146" t="s">
        <v>172</v>
      </c>
      <c r="D82" s="147" t="s">
        <v>173</v>
      </c>
      <c r="E82" s="148">
        <v>4.2524510800000002</v>
      </c>
      <c r="F82" s="198">
        <v>0</v>
      </c>
      <c r="G82" s="199">
        <f>E82*F82</f>
        <v>0</v>
      </c>
      <c r="O82" s="143">
        <v>2</v>
      </c>
      <c r="AA82" s="121">
        <v>7</v>
      </c>
      <c r="AB82" s="121">
        <v>1</v>
      </c>
      <c r="AC82" s="121">
        <v>2</v>
      </c>
      <c r="AZ82" s="121">
        <v>1</v>
      </c>
      <c r="BA82" s="121">
        <f>IF(AZ82=1,G82,0)</f>
        <v>0</v>
      </c>
      <c r="BB82" s="121">
        <f>IF(AZ82=2,G82,0)</f>
        <v>0</v>
      </c>
      <c r="BC82" s="121">
        <f>IF(AZ82=3,G82,0)</f>
        <v>0</v>
      </c>
      <c r="BD82" s="121">
        <f>IF(AZ82=4,G82,0)</f>
        <v>0</v>
      </c>
      <c r="BE82" s="121">
        <f>IF(AZ82=5,G82,0)</f>
        <v>0</v>
      </c>
      <c r="CZ82" s="121">
        <v>0</v>
      </c>
    </row>
    <row r="83" spans="1:104" x14ac:dyDescent="0.2">
      <c r="A83" s="155"/>
      <c r="B83" s="156" t="s">
        <v>67</v>
      </c>
      <c r="C83" s="157" t="str">
        <f>CONCATENATE(B81," ",C81)</f>
        <v>99 Staveništní přesun hmot</v>
      </c>
      <c r="D83" s="155"/>
      <c r="E83" s="158"/>
      <c r="F83" s="158"/>
      <c r="G83" s="159">
        <f>SUM(G81:G82)</f>
        <v>0</v>
      </c>
      <c r="O83" s="143">
        <v>4</v>
      </c>
      <c r="BA83" s="160">
        <f>SUM(BA81:BA82)</f>
        <v>0</v>
      </c>
      <c r="BB83" s="160">
        <f>SUM(BB81:BB82)</f>
        <v>0</v>
      </c>
      <c r="BC83" s="160">
        <f>SUM(BC81:BC82)</f>
        <v>0</v>
      </c>
      <c r="BD83" s="160">
        <f>SUM(BD81:BD82)</f>
        <v>0</v>
      </c>
      <c r="BE83" s="160">
        <f>SUM(BE81:BE82)</f>
        <v>0</v>
      </c>
    </row>
    <row r="84" spans="1:104" x14ac:dyDescent="0.2">
      <c r="A84" s="136" t="s">
        <v>65</v>
      </c>
      <c r="B84" s="137" t="s">
        <v>174</v>
      </c>
      <c r="C84" s="138" t="s">
        <v>175</v>
      </c>
      <c r="D84" s="139"/>
      <c r="E84" s="140"/>
      <c r="F84" s="140"/>
      <c r="G84" s="141"/>
      <c r="H84" s="142"/>
      <c r="I84" s="142"/>
      <c r="O84" s="143">
        <v>1</v>
      </c>
    </row>
    <row r="85" spans="1:104" x14ac:dyDescent="0.2">
      <c r="A85" s="144">
        <v>23</v>
      </c>
      <c r="B85" s="145" t="s">
        <v>176</v>
      </c>
      <c r="C85" s="146" t="s">
        <v>177</v>
      </c>
      <c r="D85" s="147" t="s">
        <v>75</v>
      </c>
      <c r="E85" s="148">
        <v>7.65</v>
      </c>
      <c r="F85" s="198">
        <v>0</v>
      </c>
      <c r="G85" s="199">
        <f>E85*F85</f>
        <v>0</v>
      </c>
      <c r="O85" s="143">
        <v>2</v>
      </c>
      <c r="AA85" s="121">
        <v>1</v>
      </c>
      <c r="AB85" s="121">
        <v>7</v>
      </c>
      <c r="AC85" s="121">
        <v>7</v>
      </c>
      <c r="AZ85" s="121">
        <v>2</v>
      </c>
      <c r="BA85" s="121">
        <f>IF(AZ85=1,G85,0)</f>
        <v>0</v>
      </c>
      <c r="BB85" s="121">
        <f>IF(AZ85=2,G85,0)</f>
        <v>0</v>
      </c>
      <c r="BC85" s="121">
        <f>IF(AZ85=3,G85,0)</f>
        <v>0</v>
      </c>
      <c r="BD85" s="121">
        <f>IF(AZ85=4,G85,0)</f>
        <v>0</v>
      </c>
      <c r="BE85" s="121">
        <f>IF(AZ85=5,G85,0)</f>
        <v>0</v>
      </c>
      <c r="CZ85" s="121">
        <v>1.7000000000000001E-4</v>
      </c>
    </row>
    <row r="86" spans="1:104" x14ac:dyDescent="0.2">
      <c r="A86" s="150"/>
      <c r="B86" s="151"/>
      <c r="C86" s="189" t="s">
        <v>178</v>
      </c>
      <c r="D86" s="190"/>
      <c r="E86" s="152">
        <v>0</v>
      </c>
      <c r="F86" s="153"/>
      <c r="G86" s="154"/>
      <c r="O86" s="143"/>
    </row>
    <row r="87" spans="1:104" x14ac:dyDescent="0.2">
      <c r="A87" s="150"/>
      <c r="B87" s="151"/>
      <c r="C87" s="189" t="s">
        <v>179</v>
      </c>
      <c r="D87" s="190"/>
      <c r="E87" s="152">
        <v>7.65</v>
      </c>
      <c r="F87" s="153"/>
      <c r="G87" s="154"/>
      <c r="O87" s="143"/>
    </row>
    <row r="88" spans="1:104" x14ac:dyDescent="0.2">
      <c r="A88" s="144">
        <v>24</v>
      </c>
      <c r="B88" s="145" t="s">
        <v>180</v>
      </c>
      <c r="C88" s="146" t="s">
        <v>181</v>
      </c>
      <c r="D88" s="147" t="s">
        <v>75</v>
      </c>
      <c r="E88" s="148">
        <v>7.65</v>
      </c>
      <c r="F88" s="198">
        <v>0</v>
      </c>
      <c r="G88" s="199">
        <f>E88*F88</f>
        <v>0</v>
      </c>
      <c r="O88" s="143">
        <v>2</v>
      </c>
      <c r="AA88" s="121">
        <v>1</v>
      </c>
      <c r="AB88" s="121">
        <v>7</v>
      </c>
      <c r="AC88" s="121">
        <v>7</v>
      </c>
      <c r="AZ88" s="121">
        <v>2</v>
      </c>
      <c r="BA88" s="121">
        <f>IF(AZ88=1,G88,0)</f>
        <v>0</v>
      </c>
      <c r="BB88" s="121">
        <f>IF(AZ88=2,G88,0)</f>
        <v>0</v>
      </c>
      <c r="BC88" s="121">
        <f>IF(AZ88=3,G88,0)</f>
        <v>0</v>
      </c>
      <c r="BD88" s="121">
        <f>IF(AZ88=4,G88,0)</f>
        <v>0</v>
      </c>
      <c r="BE88" s="121">
        <f>IF(AZ88=5,G88,0)</f>
        <v>0</v>
      </c>
      <c r="CZ88" s="121">
        <v>8.8000000000000003E-4</v>
      </c>
    </row>
    <row r="89" spans="1:104" x14ac:dyDescent="0.2">
      <c r="A89" s="144">
        <v>25</v>
      </c>
      <c r="B89" s="145" t="s">
        <v>182</v>
      </c>
      <c r="C89" s="146" t="s">
        <v>183</v>
      </c>
      <c r="D89" s="147" t="s">
        <v>86</v>
      </c>
      <c r="E89" s="148">
        <v>7.65</v>
      </c>
      <c r="F89" s="198">
        <v>0</v>
      </c>
      <c r="G89" s="199">
        <f>E89*F89</f>
        <v>0</v>
      </c>
      <c r="O89" s="143">
        <v>2</v>
      </c>
      <c r="AA89" s="121">
        <v>12</v>
      </c>
      <c r="AB89" s="121">
        <v>0</v>
      </c>
      <c r="AC89" s="121">
        <v>67</v>
      </c>
      <c r="AZ89" s="121">
        <v>2</v>
      </c>
      <c r="BA89" s="121">
        <f>IF(AZ89=1,G89,0)</f>
        <v>0</v>
      </c>
      <c r="BB89" s="121">
        <f>IF(AZ89=2,G89,0)</f>
        <v>0</v>
      </c>
      <c r="BC89" s="121">
        <f>IF(AZ89=3,G89,0)</f>
        <v>0</v>
      </c>
      <c r="BD89" s="121">
        <f>IF(AZ89=4,G89,0)</f>
        <v>0</v>
      </c>
      <c r="BE89" s="121">
        <f>IF(AZ89=5,G89,0)</f>
        <v>0</v>
      </c>
      <c r="CZ89" s="121">
        <v>0</v>
      </c>
    </row>
    <row r="90" spans="1:104" x14ac:dyDescent="0.2">
      <c r="A90" s="150"/>
      <c r="B90" s="151"/>
      <c r="C90" s="189" t="s">
        <v>184</v>
      </c>
      <c r="D90" s="190"/>
      <c r="E90" s="152">
        <v>7.65</v>
      </c>
      <c r="F90" s="153"/>
      <c r="G90" s="154"/>
      <c r="O90" s="143"/>
    </row>
    <row r="91" spans="1:104" x14ac:dyDescent="0.2">
      <c r="A91" s="144">
        <v>26</v>
      </c>
      <c r="B91" s="145" t="s">
        <v>21</v>
      </c>
      <c r="C91" s="146" t="s">
        <v>185</v>
      </c>
      <c r="D91" s="147" t="s">
        <v>168</v>
      </c>
      <c r="E91" s="148">
        <v>1</v>
      </c>
      <c r="F91" s="198">
        <v>0</v>
      </c>
      <c r="G91" s="199">
        <f>E91*F91</f>
        <v>0</v>
      </c>
      <c r="O91" s="143">
        <v>2</v>
      </c>
      <c r="AA91" s="121">
        <v>12</v>
      </c>
      <c r="AB91" s="121">
        <v>0</v>
      </c>
      <c r="AC91" s="121">
        <v>7</v>
      </c>
      <c r="AZ91" s="121">
        <v>2</v>
      </c>
      <c r="BA91" s="121">
        <f>IF(AZ91=1,G91,0)</f>
        <v>0</v>
      </c>
      <c r="BB91" s="121">
        <f>IF(AZ91=2,G91,0)</f>
        <v>0</v>
      </c>
      <c r="BC91" s="121">
        <f>IF(AZ91=3,G91,0)</f>
        <v>0</v>
      </c>
      <c r="BD91" s="121">
        <f>IF(AZ91=4,G91,0)</f>
        <v>0</v>
      </c>
      <c r="BE91" s="121">
        <f>IF(AZ91=5,G91,0)</f>
        <v>0</v>
      </c>
      <c r="CZ91" s="121">
        <v>0</v>
      </c>
    </row>
    <row r="92" spans="1:104" ht="22.5" x14ac:dyDescent="0.2">
      <c r="A92" s="144">
        <v>27</v>
      </c>
      <c r="B92" s="145" t="s">
        <v>186</v>
      </c>
      <c r="C92" s="146" t="s">
        <v>187</v>
      </c>
      <c r="D92" s="147" t="s">
        <v>86</v>
      </c>
      <c r="E92" s="148">
        <v>7.65</v>
      </c>
      <c r="F92" s="198">
        <v>0</v>
      </c>
      <c r="G92" s="199">
        <f>E92*F92</f>
        <v>0</v>
      </c>
      <c r="O92" s="143">
        <v>2</v>
      </c>
      <c r="AA92" s="121">
        <v>12</v>
      </c>
      <c r="AB92" s="121">
        <v>0</v>
      </c>
      <c r="AC92" s="121">
        <v>68</v>
      </c>
      <c r="AZ92" s="121">
        <v>2</v>
      </c>
      <c r="BA92" s="121">
        <f>IF(AZ92=1,G92,0)</f>
        <v>0</v>
      </c>
      <c r="BB92" s="121">
        <f>IF(AZ92=2,G92,0)</f>
        <v>0</v>
      </c>
      <c r="BC92" s="121">
        <f>IF(AZ92=3,G92,0)</f>
        <v>0</v>
      </c>
      <c r="BD92" s="121">
        <f>IF(AZ92=4,G92,0)</f>
        <v>0</v>
      </c>
      <c r="BE92" s="121">
        <f>IF(AZ92=5,G92,0)</f>
        <v>0</v>
      </c>
      <c r="CZ92" s="121">
        <v>0</v>
      </c>
    </row>
    <row r="93" spans="1:104" x14ac:dyDescent="0.2">
      <c r="A93" s="144">
        <v>28</v>
      </c>
      <c r="B93" s="145" t="s">
        <v>188</v>
      </c>
      <c r="C93" s="146" t="s">
        <v>189</v>
      </c>
      <c r="D93" s="147" t="s">
        <v>173</v>
      </c>
      <c r="E93" s="148">
        <v>8.0324999999999997E-3</v>
      </c>
      <c r="F93" s="198">
        <v>0</v>
      </c>
      <c r="G93" s="199">
        <f>E93*F93</f>
        <v>0</v>
      </c>
      <c r="O93" s="143">
        <v>2</v>
      </c>
      <c r="AA93" s="121">
        <v>7</v>
      </c>
      <c r="AB93" s="121">
        <v>1001</v>
      </c>
      <c r="AC93" s="121">
        <v>5</v>
      </c>
      <c r="AZ93" s="121">
        <v>2</v>
      </c>
      <c r="BA93" s="121">
        <f>IF(AZ93=1,G93,0)</f>
        <v>0</v>
      </c>
      <c r="BB93" s="121">
        <f>IF(AZ93=2,G93,0)</f>
        <v>0</v>
      </c>
      <c r="BC93" s="121">
        <f>IF(AZ93=3,G93,0)</f>
        <v>0</v>
      </c>
      <c r="BD93" s="121">
        <f>IF(AZ93=4,G93,0)</f>
        <v>0</v>
      </c>
      <c r="BE93" s="121">
        <f>IF(AZ93=5,G93,0)</f>
        <v>0</v>
      </c>
      <c r="CZ93" s="121">
        <v>0</v>
      </c>
    </row>
    <row r="94" spans="1:104" x14ac:dyDescent="0.2">
      <c r="A94" s="155"/>
      <c r="B94" s="156" t="s">
        <v>67</v>
      </c>
      <c r="C94" s="157" t="str">
        <f>CONCATENATE(B84," ",C84)</f>
        <v>7631 Konstrukce sádrokartonové</v>
      </c>
      <c r="D94" s="155"/>
      <c r="E94" s="158"/>
      <c r="F94" s="158"/>
      <c r="G94" s="159">
        <f>SUM(G84:G93)</f>
        <v>0</v>
      </c>
      <c r="O94" s="143">
        <v>4</v>
      </c>
      <c r="BA94" s="160">
        <f>SUM(BA84:BA93)</f>
        <v>0</v>
      </c>
      <c r="BB94" s="160">
        <f>SUM(BB84:BB93)</f>
        <v>0</v>
      </c>
      <c r="BC94" s="160">
        <f>SUM(BC84:BC93)</f>
        <v>0</v>
      </c>
      <c r="BD94" s="160">
        <f>SUM(BD84:BD93)</f>
        <v>0</v>
      </c>
      <c r="BE94" s="160">
        <f>SUM(BE84:BE93)</f>
        <v>0</v>
      </c>
    </row>
    <row r="95" spans="1:104" x14ac:dyDescent="0.2">
      <c r="A95" s="136" t="s">
        <v>65</v>
      </c>
      <c r="B95" s="137" t="s">
        <v>190</v>
      </c>
      <c r="C95" s="138" t="s">
        <v>191</v>
      </c>
      <c r="D95" s="139"/>
      <c r="E95" s="140"/>
      <c r="F95" s="140"/>
      <c r="G95" s="141"/>
      <c r="H95" s="142"/>
      <c r="I95" s="142"/>
      <c r="O95" s="143">
        <v>1</v>
      </c>
    </row>
    <row r="96" spans="1:104" ht="22.5" x14ac:dyDescent="0.2">
      <c r="A96" s="144">
        <v>29</v>
      </c>
      <c r="B96" s="145" t="s">
        <v>192</v>
      </c>
      <c r="C96" s="146" t="s">
        <v>193</v>
      </c>
      <c r="D96" s="147" t="s">
        <v>149</v>
      </c>
      <c r="E96" s="148">
        <v>1</v>
      </c>
      <c r="F96" s="198">
        <v>0</v>
      </c>
      <c r="G96" s="199">
        <f>E96*F96</f>
        <v>0</v>
      </c>
      <c r="O96" s="143">
        <v>2</v>
      </c>
      <c r="AA96" s="121">
        <v>12</v>
      </c>
      <c r="AB96" s="121">
        <v>0</v>
      </c>
      <c r="AC96" s="121">
        <v>8</v>
      </c>
      <c r="AZ96" s="121">
        <v>2</v>
      </c>
      <c r="BA96" s="121">
        <f>IF(AZ96=1,G96,0)</f>
        <v>0</v>
      </c>
      <c r="BB96" s="121">
        <f>IF(AZ96=2,G96,0)</f>
        <v>0</v>
      </c>
      <c r="BC96" s="121">
        <f>IF(AZ96=3,G96,0)</f>
        <v>0</v>
      </c>
      <c r="BD96" s="121">
        <f>IF(AZ96=4,G96,0)</f>
        <v>0</v>
      </c>
      <c r="BE96" s="121">
        <f>IF(AZ96=5,G96,0)</f>
        <v>0</v>
      </c>
      <c r="CZ96" s="121">
        <v>0</v>
      </c>
    </row>
    <row r="97" spans="1:104" x14ac:dyDescent="0.2">
      <c r="A97" s="144">
        <v>30</v>
      </c>
      <c r="B97" s="145" t="s">
        <v>194</v>
      </c>
      <c r="C97" s="146" t="s">
        <v>195</v>
      </c>
      <c r="D97" s="147" t="s">
        <v>149</v>
      </c>
      <c r="E97" s="148">
        <v>1</v>
      </c>
      <c r="F97" s="198">
        <v>0</v>
      </c>
      <c r="G97" s="199">
        <f>E97*F97</f>
        <v>0</v>
      </c>
      <c r="O97" s="143">
        <v>2</v>
      </c>
      <c r="AA97" s="121">
        <v>12</v>
      </c>
      <c r="AB97" s="121">
        <v>0</v>
      </c>
      <c r="AC97" s="121">
        <v>9</v>
      </c>
      <c r="AZ97" s="121">
        <v>2</v>
      </c>
      <c r="BA97" s="121">
        <f>IF(AZ97=1,G97,0)</f>
        <v>0</v>
      </c>
      <c r="BB97" s="121">
        <f>IF(AZ97=2,G97,0)</f>
        <v>0</v>
      </c>
      <c r="BC97" s="121">
        <f>IF(AZ97=3,G97,0)</f>
        <v>0</v>
      </c>
      <c r="BD97" s="121">
        <f>IF(AZ97=4,G97,0)</f>
        <v>0</v>
      </c>
      <c r="BE97" s="121">
        <f>IF(AZ97=5,G97,0)</f>
        <v>0</v>
      </c>
      <c r="CZ97" s="121">
        <v>0</v>
      </c>
    </row>
    <row r="98" spans="1:104" x14ac:dyDescent="0.2">
      <c r="A98" s="144">
        <v>31</v>
      </c>
      <c r="B98" s="145" t="s">
        <v>68</v>
      </c>
      <c r="C98" s="146" t="s">
        <v>196</v>
      </c>
      <c r="D98" s="147" t="s">
        <v>86</v>
      </c>
      <c r="E98" s="148">
        <v>5.67</v>
      </c>
      <c r="F98" s="198">
        <v>0</v>
      </c>
      <c r="G98" s="199">
        <f>E98*F98</f>
        <v>0</v>
      </c>
      <c r="O98" s="143">
        <v>2</v>
      </c>
      <c r="AA98" s="121">
        <v>12</v>
      </c>
      <c r="AB98" s="121">
        <v>0</v>
      </c>
      <c r="AC98" s="121">
        <v>56</v>
      </c>
      <c r="AZ98" s="121">
        <v>2</v>
      </c>
      <c r="BA98" s="121">
        <f>IF(AZ98=1,G98,0)</f>
        <v>0</v>
      </c>
      <c r="BB98" s="121">
        <f>IF(AZ98=2,G98,0)</f>
        <v>0</v>
      </c>
      <c r="BC98" s="121">
        <f>IF(AZ98=3,G98,0)</f>
        <v>0</v>
      </c>
      <c r="BD98" s="121">
        <f>IF(AZ98=4,G98,0)</f>
        <v>0</v>
      </c>
      <c r="BE98" s="121">
        <f>IF(AZ98=5,G98,0)</f>
        <v>0</v>
      </c>
      <c r="CZ98" s="121">
        <v>0</v>
      </c>
    </row>
    <row r="99" spans="1:104" x14ac:dyDescent="0.2">
      <c r="A99" s="150"/>
      <c r="B99" s="151"/>
      <c r="C99" s="189" t="s">
        <v>197</v>
      </c>
      <c r="D99" s="190"/>
      <c r="E99" s="152">
        <v>5.67</v>
      </c>
      <c r="F99" s="153"/>
      <c r="G99" s="154"/>
      <c r="O99" s="143"/>
    </row>
    <row r="100" spans="1:104" x14ac:dyDescent="0.2">
      <c r="A100" s="144">
        <v>32</v>
      </c>
      <c r="B100" s="145" t="s">
        <v>198</v>
      </c>
      <c r="C100" s="146" t="s">
        <v>199</v>
      </c>
      <c r="D100" s="147" t="s">
        <v>168</v>
      </c>
      <c r="E100" s="148">
        <v>1</v>
      </c>
      <c r="F100" s="198">
        <v>0</v>
      </c>
      <c r="G100" s="199">
        <f>E100*F100</f>
        <v>0</v>
      </c>
      <c r="O100" s="143">
        <v>2</v>
      </c>
      <c r="AA100" s="121">
        <v>12</v>
      </c>
      <c r="AB100" s="121">
        <v>0</v>
      </c>
      <c r="AC100" s="121">
        <v>10</v>
      </c>
      <c r="AZ100" s="121">
        <v>2</v>
      </c>
      <c r="BA100" s="121">
        <f>IF(AZ100=1,G100,0)</f>
        <v>0</v>
      </c>
      <c r="BB100" s="121">
        <f>IF(AZ100=2,G100,0)</f>
        <v>0</v>
      </c>
      <c r="BC100" s="121">
        <f>IF(AZ100=3,G100,0)</f>
        <v>0</v>
      </c>
      <c r="BD100" s="121">
        <f>IF(AZ100=4,G100,0)</f>
        <v>0</v>
      </c>
      <c r="BE100" s="121">
        <f>IF(AZ100=5,G100,0)</f>
        <v>0</v>
      </c>
      <c r="CZ100" s="121">
        <v>0</v>
      </c>
    </row>
    <row r="101" spans="1:104" ht="22.5" x14ac:dyDescent="0.2">
      <c r="A101" s="144">
        <v>33</v>
      </c>
      <c r="B101" s="145" t="s">
        <v>49</v>
      </c>
      <c r="C101" s="146" t="s">
        <v>200</v>
      </c>
      <c r="D101" s="147" t="s">
        <v>149</v>
      </c>
      <c r="E101" s="148">
        <v>2</v>
      </c>
      <c r="F101" s="198">
        <v>0</v>
      </c>
      <c r="G101" s="199">
        <f>E101*F101</f>
        <v>0</v>
      </c>
      <c r="O101" s="143">
        <v>2</v>
      </c>
      <c r="AA101" s="121">
        <v>12</v>
      </c>
      <c r="AB101" s="121">
        <v>0</v>
      </c>
      <c r="AC101" s="121">
        <v>11</v>
      </c>
      <c r="AZ101" s="121">
        <v>2</v>
      </c>
      <c r="BA101" s="121">
        <f>IF(AZ101=1,G101,0)</f>
        <v>0</v>
      </c>
      <c r="BB101" s="121">
        <f>IF(AZ101=2,G101,0)</f>
        <v>0</v>
      </c>
      <c r="BC101" s="121">
        <f>IF(AZ101=3,G101,0)</f>
        <v>0</v>
      </c>
      <c r="BD101" s="121">
        <f>IF(AZ101=4,G101,0)</f>
        <v>0</v>
      </c>
      <c r="BE101" s="121">
        <f>IF(AZ101=5,G101,0)</f>
        <v>0</v>
      </c>
      <c r="CZ101" s="121">
        <v>0</v>
      </c>
    </row>
    <row r="102" spans="1:104" x14ac:dyDescent="0.2">
      <c r="A102" s="144">
        <v>34</v>
      </c>
      <c r="B102" s="145" t="s">
        <v>201</v>
      </c>
      <c r="C102" s="146" t="s">
        <v>202</v>
      </c>
      <c r="D102" s="147" t="s">
        <v>54</v>
      </c>
      <c r="E102" s="148">
        <f>SUM(G96:G101)/100</f>
        <v>0</v>
      </c>
      <c r="F102" s="148">
        <v>0</v>
      </c>
      <c r="G102" s="149">
        <f>E102*F102</f>
        <v>0</v>
      </c>
      <c r="O102" s="143">
        <v>2</v>
      </c>
      <c r="AA102" s="121">
        <v>7</v>
      </c>
      <c r="AB102" s="121">
        <v>1002</v>
      </c>
      <c r="AC102" s="121">
        <v>5</v>
      </c>
      <c r="AZ102" s="121">
        <v>2</v>
      </c>
      <c r="BA102" s="121">
        <f>IF(AZ102=1,G102,0)</f>
        <v>0</v>
      </c>
      <c r="BB102" s="121">
        <f>IF(AZ102=2,G102,0)</f>
        <v>0</v>
      </c>
      <c r="BC102" s="121">
        <f>IF(AZ102=3,G102,0)</f>
        <v>0</v>
      </c>
      <c r="BD102" s="121">
        <f>IF(AZ102=4,G102,0)</f>
        <v>0</v>
      </c>
      <c r="BE102" s="121">
        <f>IF(AZ102=5,G102,0)</f>
        <v>0</v>
      </c>
      <c r="CZ102" s="121">
        <v>0</v>
      </c>
    </row>
    <row r="103" spans="1:104" x14ac:dyDescent="0.2">
      <c r="A103" s="155"/>
      <c r="B103" s="156" t="s">
        <v>67</v>
      </c>
      <c r="C103" s="157" t="str">
        <f>CONCATENATE(B95," ",C95)</f>
        <v>766 Konstrukce truhlářské</v>
      </c>
      <c r="D103" s="155"/>
      <c r="E103" s="158"/>
      <c r="F103" s="158"/>
      <c r="G103" s="159">
        <f>SUM(G95:G102)</f>
        <v>0</v>
      </c>
      <c r="O103" s="143">
        <v>4</v>
      </c>
      <c r="BA103" s="160">
        <f>SUM(BA95:BA102)</f>
        <v>0</v>
      </c>
      <c r="BB103" s="160">
        <f>SUM(BB95:BB102)</f>
        <v>0</v>
      </c>
      <c r="BC103" s="160">
        <f>SUM(BC95:BC102)</f>
        <v>0</v>
      </c>
      <c r="BD103" s="160">
        <f>SUM(BD95:BD102)</f>
        <v>0</v>
      </c>
      <c r="BE103" s="160">
        <f>SUM(BE95:BE102)</f>
        <v>0</v>
      </c>
    </row>
    <row r="104" spans="1:104" x14ac:dyDescent="0.2">
      <c r="A104" s="136" t="s">
        <v>65</v>
      </c>
      <c r="B104" s="137" t="s">
        <v>203</v>
      </c>
      <c r="C104" s="138" t="s">
        <v>204</v>
      </c>
      <c r="D104" s="139"/>
      <c r="E104" s="140"/>
      <c r="F104" s="140"/>
      <c r="G104" s="141"/>
      <c r="H104" s="142"/>
      <c r="I104" s="142"/>
      <c r="O104" s="143">
        <v>1</v>
      </c>
    </row>
    <row r="105" spans="1:104" ht="22.5" x14ac:dyDescent="0.2">
      <c r="A105" s="144">
        <v>35</v>
      </c>
      <c r="B105" s="145" t="s">
        <v>205</v>
      </c>
      <c r="C105" s="146" t="s">
        <v>206</v>
      </c>
      <c r="D105" s="147" t="s">
        <v>75</v>
      </c>
      <c r="E105" s="148">
        <v>2</v>
      </c>
      <c r="F105" s="198">
        <v>0</v>
      </c>
      <c r="G105" s="199">
        <f>E105*F105</f>
        <v>0</v>
      </c>
      <c r="O105" s="143">
        <v>2</v>
      </c>
      <c r="AA105" s="121">
        <v>1</v>
      </c>
      <c r="AB105" s="121">
        <v>7</v>
      </c>
      <c r="AC105" s="121">
        <v>7</v>
      </c>
      <c r="AZ105" s="121">
        <v>2</v>
      </c>
      <c r="BA105" s="121">
        <f>IF(AZ105=1,G105,0)</f>
        <v>0</v>
      </c>
      <c r="BB105" s="121">
        <f>IF(AZ105=2,G105,0)</f>
        <v>0</v>
      </c>
      <c r="BC105" s="121">
        <f>IF(AZ105=3,G105,0)</f>
        <v>0</v>
      </c>
      <c r="BD105" s="121">
        <f>IF(AZ105=4,G105,0)</f>
        <v>0</v>
      </c>
      <c r="BE105" s="121">
        <f>IF(AZ105=5,G105,0)</f>
        <v>0</v>
      </c>
      <c r="CZ105" s="121">
        <v>0</v>
      </c>
    </row>
    <row r="106" spans="1:104" x14ac:dyDescent="0.2">
      <c r="A106" s="150"/>
      <c r="B106" s="151"/>
      <c r="C106" s="189">
        <v>2</v>
      </c>
      <c r="D106" s="190"/>
      <c r="E106" s="152">
        <v>2</v>
      </c>
      <c r="F106" s="153"/>
      <c r="G106" s="154"/>
      <c r="O106" s="143"/>
    </row>
    <row r="107" spans="1:104" x14ac:dyDescent="0.2">
      <c r="A107" s="144">
        <v>36</v>
      </c>
      <c r="B107" s="145" t="s">
        <v>166</v>
      </c>
      <c r="C107" s="146" t="s">
        <v>207</v>
      </c>
      <c r="D107" s="147" t="s">
        <v>124</v>
      </c>
      <c r="E107" s="148">
        <v>4</v>
      </c>
      <c r="F107" s="198">
        <v>0</v>
      </c>
      <c r="G107" s="199">
        <f>E107*F107</f>
        <v>0</v>
      </c>
      <c r="O107" s="143">
        <v>2</v>
      </c>
      <c r="AA107" s="121">
        <v>12</v>
      </c>
      <c r="AB107" s="121">
        <v>0</v>
      </c>
      <c r="AC107" s="121">
        <v>2</v>
      </c>
      <c r="AZ107" s="121">
        <v>2</v>
      </c>
      <c r="BA107" s="121">
        <f>IF(AZ107=1,G107,0)</f>
        <v>0</v>
      </c>
      <c r="BB107" s="121">
        <f>IF(AZ107=2,G107,0)</f>
        <v>0</v>
      </c>
      <c r="BC107" s="121">
        <f>IF(AZ107=3,G107,0)</f>
        <v>0</v>
      </c>
      <c r="BD107" s="121">
        <f>IF(AZ107=4,G107,0)</f>
        <v>0</v>
      </c>
      <c r="BE107" s="121">
        <f>IF(AZ107=5,G107,0)</f>
        <v>0</v>
      </c>
      <c r="CZ107" s="121">
        <v>6.1799999999999997E-3</v>
      </c>
    </row>
    <row r="108" spans="1:104" x14ac:dyDescent="0.2">
      <c r="A108" s="150"/>
      <c r="B108" s="151"/>
      <c r="C108" s="189" t="s">
        <v>208</v>
      </c>
      <c r="D108" s="190"/>
      <c r="E108" s="152">
        <v>4</v>
      </c>
      <c r="F108" s="153"/>
      <c r="G108" s="154"/>
      <c r="O108" s="143"/>
    </row>
    <row r="109" spans="1:104" x14ac:dyDescent="0.2">
      <c r="A109" s="144">
        <v>37</v>
      </c>
      <c r="B109" s="145" t="s">
        <v>166</v>
      </c>
      <c r="C109" s="146" t="s">
        <v>209</v>
      </c>
      <c r="D109" s="147" t="s">
        <v>75</v>
      </c>
      <c r="E109" s="148">
        <v>3.12</v>
      </c>
      <c r="F109" s="198">
        <v>0</v>
      </c>
      <c r="G109" s="199">
        <f>E109*F109</f>
        <v>0</v>
      </c>
      <c r="O109" s="143">
        <v>2</v>
      </c>
      <c r="AA109" s="121">
        <v>12</v>
      </c>
      <c r="AB109" s="121">
        <v>0</v>
      </c>
      <c r="AC109" s="121">
        <v>53</v>
      </c>
      <c r="AZ109" s="121">
        <v>2</v>
      </c>
      <c r="BA109" s="121">
        <f>IF(AZ109=1,G109,0)</f>
        <v>0</v>
      </c>
      <c r="BB109" s="121">
        <f>IF(AZ109=2,G109,0)</f>
        <v>0</v>
      </c>
      <c r="BC109" s="121">
        <f>IF(AZ109=3,G109,0)</f>
        <v>0</v>
      </c>
      <c r="BD109" s="121">
        <f>IF(AZ109=4,G109,0)</f>
        <v>0</v>
      </c>
      <c r="BE109" s="121">
        <f>IF(AZ109=5,G109,0)</f>
        <v>0</v>
      </c>
      <c r="CZ109" s="121">
        <v>0</v>
      </c>
    </row>
    <row r="110" spans="1:104" x14ac:dyDescent="0.2">
      <c r="A110" s="150"/>
      <c r="B110" s="151"/>
      <c r="C110" s="189" t="s">
        <v>210</v>
      </c>
      <c r="D110" s="190"/>
      <c r="E110" s="152">
        <v>3.12</v>
      </c>
      <c r="F110" s="153"/>
      <c r="G110" s="154"/>
      <c r="O110" s="143"/>
    </row>
    <row r="111" spans="1:104" x14ac:dyDescent="0.2">
      <c r="A111" s="144">
        <v>38</v>
      </c>
      <c r="B111" s="145" t="s">
        <v>166</v>
      </c>
      <c r="C111" s="146" t="s">
        <v>211</v>
      </c>
      <c r="D111" s="147" t="s">
        <v>75</v>
      </c>
      <c r="E111" s="148">
        <v>3.12</v>
      </c>
      <c r="F111" s="198">
        <v>0</v>
      </c>
      <c r="G111" s="199">
        <f>E111*F111</f>
        <v>0</v>
      </c>
      <c r="O111" s="143">
        <v>2</v>
      </c>
      <c r="AA111" s="121">
        <v>12</v>
      </c>
      <c r="AB111" s="121">
        <v>0</v>
      </c>
      <c r="AC111" s="121">
        <v>55</v>
      </c>
      <c r="AZ111" s="121">
        <v>2</v>
      </c>
      <c r="BA111" s="121">
        <f>IF(AZ111=1,G111,0)</f>
        <v>0</v>
      </c>
      <c r="BB111" s="121">
        <f>IF(AZ111=2,G111,0)</f>
        <v>0</v>
      </c>
      <c r="BC111" s="121">
        <f>IF(AZ111=3,G111,0)</f>
        <v>0</v>
      </c>
      <c r="BD111" s="121">
        <f>IF(AZ111=4,G111,0)</f>
        <v>0</v>
      </c>
      <c r="BE111" s="121">
        <f>IF(AZ111=5,G111,0)</f>
        <v>0</v>
      </c>
      <c r="CZ111" s="121">
        <v>0</v>
      </c>
    </row>
    <row r="112" spans="1:104" x14ac:dyDescent="0.2">
      <c r="A112" s="144">
        <v>39</v>
      </c>
      <c r="B112" s="145" t="s">
        <v>166</v>
      </c>
      <c r="C112" s="146" t="s">
        <v>212</v>
      </c>
      <c r="D112" s="147" t="s">
        <v>149</v>
      </c>
      <c r="E112" s="148">
        <v>10</v>
      </c>
      <c r="F112" s="198">
        <v>0</v>
      </c>
      <c r="G112" s="199">
        <f>E112*F112</f>
        <v>0</v>
      </c>
      <c r="O112" s="143">
        <v>2</v>
      </c>
      <c r="AA112" s="121">
        <v>12</v>
      </c>
      <c r="AB112" s="121">
        <v>0</v>
      </c>
      <c r="AC112" s="121">
        <v>54</v>
      </c>
      <c r="AZ112" s="121">
        <v>2</v>
      </c>
      <c r="BA112" s="121">
        <f>IF(AZ112=1,G112,0)</f>
        <v>0</v>
      </c>
      <c r="BB112" s="121">
        <f>IF(AZ112=2,G112,0)</f>
        <v>0</v>
      </c>
      <c r="BC112" s="121">
        <f>IF(AZ112=3,G112,0)</f>
        <v>0</v>
      </c>
      <c r="BD112" s="121">
        <f>IF(AZ112=4,G112,0)</f>
        <v>0</v>
      </c>
      <c r="BE112" s="121">
        <f>IF(AZ112=5,G112,0)</f>
        <v>0</v>
      </c>
      <c r="CZ112" s="121">
        <v>0</v>
      </c>
    </row>
    <row r="113" spans="1:104" x14ac:dyDescent="0.2">
      <c r="A113" s="144">
        <v>40</v>
      </c>
      <c r="B113" s="145" t="s">
        <v>213</v>
      </c>
      <c r="C113" s="146" t="s">
        <v>214</v>
      </c>
      <c r="D113" s="147" t="s">
        <v>54</v>
      </c>
      <c r="E113" s="148">
        <f>SUM(G105:G112)/100</f>
        <v>0</v>
      </c>
      <c r="F113" s="148">
        <v>0</v>
      </c>
      <c r="G113" s="149">
        <f>E113*F113</f>
        <v>0</v>
      </c>
      <c r="O113" s="143">
        <v>2</v>
      </c>
      <c r="AA113" s="121">
        <v>7</v>
      </c>
      <c r="AB113" s="121">
        <v>1002</v>
      </c>
      <c r="AC113" s="121">
        <v>5</v>
      </c>
      <c r="AZ113" s="121">
        <v>2</v>
      </c>
      <c r="BA113" s="121">
        <f>IF(AZ113=1,G113,0)</f>
        <v>0</v>
      </c>
      <c r="BB113" s="121">
        <f>IF(AZ113=2,G113,0)</f>
        <v>0</v>
      </c>
      <c r="BC113" s="121">
        <f>IF(AZ113=3,G113,0)</f>
        <v>0</v>
      </c>
      <c r="BD113" s="121">
        <f>IF(AZ113=4,G113,0)</f>
        <v>0</v>
      </c>
      <c r="BE113" s="121">
        <f>IF(AZ113=5,G113,0)</f>
        <v>0</v>
      </c>
      <c r="CZ113" s="121">
        <v>0</v>
      </c>
    </row>
    <row r="114" spans="1:104" x14ac:dyDescent="0.2">
      <c r="A114" s="155"/>
      <c r="B114" s="156" t="s">
        <v>67</v>
      </c>
      <c r="C114" s="157" t="str">
        <f>CONCATENATE(B104," ",C104)</f>
        <v>771 Podlahy z dlaždic a obklady</v>
      </c>
      <c r="D114" s="155"/>
      <c r="E114" s="158"/>
      <c r="F114" s="158"/>
      <c r="G114" s="159">
        <f>SUM(G104:G113)</f>
        <v>0</v>
      </c>
      <c r="O114" s="143">
        <v>4</v>
      </c>
      <c r="BA114" s="160">
        <f>SUM(BA104:BA113)</f>
        <v>0</v>
      </c>
      <c r="BB114" s="160">
        <f>SUM(BB104:BB113)</f>
        <v>0</v>
      </c>
      <c r="BC114" s="160">
        <f>SUM(BC104:BC113)</f>
        <v>0</v>
      </c>
      <c r="BD114" s="160">
        <f>SUM(BD104:BD113)</f>
        <v>0</v>
      </c>
      <c r="BE114" s="160">
        <f>SUM(BE104:BE113)</f>
        <v>0</v>
      </c>
    </row>
    <row r="115" spans="1:104" x14ac:dyDescent="0.2">
      <c r="A115" s="136" t="s">
        <v>65</v>
      </c>
      <c r="B115" s="137" t="s">
        <v>215</v>
      </c>
      <c r="C115" s="138" t="s">
        <v>216</v>
      </c>
      <c r="D115" s="139"/>
      <c r="E115" s="140"/>
      <c r="F115" s="140"/>
      <c r="G115" s="141"/>
      <c r="H115" s="142"/>
      <c r="I115" s="142"/>
      <c r="O115" s="143">
        <v>1</v>
      </c>
    </row>
    <row r="116" spans="1:104" x14ac:dyDescent="0.2">
      <c r="A116" s="144">
        <v>41</v>
      </c>
      <c r="B116" s="145" t="s">
        <v>217</v>
      </c>
      <c r="C116" s="146" t="s">
        <v>218</v>
      </c>
      <c r="D116" s="147" t="s">
        <v>75</v>
      </c>
      <c r="E116" s="148">
        <v>1</v>
      </c>
      <c r="F116" s="198">
        <v>0</v>
      </c>
      <c r="G116" s="199">
        <f>E116*F116</f>
        <v>0</v>
      </c>
      <c r="O116" s="143">
        <v>2</v>
      </c>
      <c r="AA116" s="121">
        <v>1</v>
      </c>
      <c r="AB116" s="121">
        <v>7</v>
      </c>
      <c r="AC116" s="121">
        <v>7</v>
      </c>
      <c r="AZ116" s="121">
        <v>2</v>
      </c>
      <c r="BA116" s="121">
        <f>IF(AZ116=1,G116,0)</f>
        <v>0</v>
      </c>
      <c r="BB116" s="121">
        <f>IF(AZ116=2,G116,0)</f>
        <v>0</v>
      </c>
      <c r="BC116" s="121">
        <f>IF(AZ116=3,G116,0)</f>
        <v>0</v>
      </c>
      <c r="BD116" s="121">
        <f>IF(AZ116=4,G116,0)</f>
        <v>0</v>
      </c>
      <c r="BE116" s="121">
        <f>IF(AZ116=5,G116,0)</f>
        <v>0</v>
      </c>
      <c r="CZ116" s="121">
        <v>7.6539999999999997E-2</v>
      </c>
    </row>
    <row r="117" spans="1:104" x14ac:dyDescent="0.2">
      <c r="A117" s="144">
        <v>42</v>
      </c>
      <c r="B117" s="145" t="s">
        <v>219</v>
      </c>
      <c r="C117" s="146" t="s">
        <v>220</v>
      </c>
      <c r="D117" s="147" t="s">
        <v>86</v>
      </c>
      <c r="E117" s="148">
        <v>1</v>
      </c>
      <c r="F117" s="198">
        <v>0</v>
      </c>
      <c r="G117" s="199">
        <f>E117*F117</f>
        <v>0</v>
      </c>
      <c r="O117" s="143">
        <v>2</v>
      </c>
      <c r="AA117" s="121">
        <v>1</v>
      </c>
      <c r="AB117" s="121">
        <v>7</v>
      </c>
      <c r="AC117" s="121">
        <v>7</v>
      </c>
      <c r="AZ117" s="121">
        <v>2</v>
      </c>
      <c r="BA117" s="121">
        <f>IF(AZ117=1,G117,0)</f>
        <v>0</v>
      </c>
      <c r="BB117" s="121">
        <f>IF(AZ117=2,G117,0)</f>
        <v>0</v>
      </c>
      <c r="BC117" s="121">
        <f>IF(AZ117=3,G117,0)</f>
        <v>0</v>
      </c>
      <c r="BD117" s="121">
        <f>IF(AZ117=4,G117,0)</f>
        <v>0</v>
      </c>
      <c r="BE117" s="121">
        <f>IF(AZ117=5,G117,0)</f>
        <v>0</v>
      </c>
      <c r="CZ117" s="121">
        <v>0</v>
      </c>
    </row>
    <row r="118" spans="1:104" x14ac:dyDescent="0.2">
      <c r="A118" s="144">
        <v>43</v>
      </c>
      <c r="B118" s="145" t="s">
        <v>166</v>
      </c>
      <c r="C118" s="146" t="s">
        <v>221</v>
      </c>
      <c r="D118" s="147" t="s">
        <v>75</v>
      </c>
      <c r="E118" s="148">
        <v>1</v>
      </c>
      <c r="F118" s="198">
        <v>0</v>
      </c>
      <c r="G118" s="199">
        <f>E118*F118</f>
        <v>0</v>
      </c>
      <c r="O118" s="143">
        <v>2</v>
      </c>
      <c r="AA118" s="121">
        <v>12</v>
      </c>
      <c r="AB118" s="121">
        <v>0</v>
      </c>
      <c r="AC118" s="121">
        <v>12</v>
      </c>
      <c r="AZ118" s="121">
        <v>2</v>
      </c>
      <c r="BA118" s="121">
        <f>IF(AZ118=1,G118,0)</f>
        <v>0</v>
      </c>
      <c r="BB118" s="121">
        <f>IF(AZ118=2,G118,0)</f>
        <v>0</v>
      </c>
      <c r="BC118" s="121">
        <f>IF(AZ118=3,G118,0)</f>
        <v>0</v>
      </c>
      <c r="BD118" s="121">
        <f>IF(AZ118=4,G118,0)</f>
        <v>0</v>
      </c>
      <c r="BE118" s="121">
        <f>IF(AZ118=5,G118,0)</f>
        <v>0</v>
      </c>
      <c r="CZ118" s="121">
        <v>0</v>
      </c>
    </row>
    <row r="119" spans="1:104" x14ac:dyDescent="0.2">
      <c r="A119" s="144">
        <v>44</v>
      </c>
      <c r="B119" s="145" t="s">
        <v>166</v>
      </c>
      <c r="C119" s="146" t="s">
        <v>222</v>
      </c>
      <c r="D119" s="147" t="s">
        <v>75</v>
      </c>
      <c r="E119" s="148">
        <v>1</v>
      </c>
      <c r="F119" s="198">
        <v>0</v>
      </c>
      <c r="G119" s="199">
        <f>E119*F119</f>
        <v>0</v>
      </c>
      <c r="O119" s="143">
        <v>2</v>
      </c>
      <c r="AA119" s="121">
        <v>12</v>
      </c>
      <c r="AB119" s="121">
        <v>0</v>
      </c>
      <c r="AC119" s="121">
        <v>13</v>
      </c>
      <c r="AZ119" s="121">
        <v>2</v>
      </c>
      <c r="BA119" s="121">
        <f>IF(AZ119=1,G119,0)</f>
        <v>0</v>
      </c>
      <c r="BB119" s="121">
        <f>IF(AZ119=2,G119,0)</f>
        <v>0</v>
      </c>
      <c r="BC119" s="121">
        <f>IF(AZ119=3,G119,0)</f>
        <v>0</v>
      </c>
      <c r="BD119" s="121">
        <f>IF(AZ119=4,G119,0)</f>
        <v>0</v>
      </c>
      <c r="BE119" s="121">
        <f>IF(AZ119=5,G119,0)</f>
        <v>0</v>
      </c>
      <c r="CZ119" s="121">
        <v>0</v>
      </c>
    </row>
    <row r="120" spans="1:104" x14ac:dyDescent="0.2">
      <c r="A120" s="144">
        <v>45</v>
      </c>
      <c r="B120" s="145" t="s">
        <v>223</v>
      </c>
      <c r="C120" s="146" t="s">
        <v>224</v>
      </c>
      <c r="D120" s="147" t="s">
        <v>54</v>
      </c>
      <c r="E120" s="148">
        <f>SUM(G116:G119)/100</f>
        <v>0</v>
      </c>
      <c r="F120" s="148">
        <v>0</v>
      </c>
      <c r="G120" s="149">
        <f>E120*F120</f>
        <v>0</v>
      </c>
      <c r="O120" s="143">
        <v>2</v>
      </c>
      <c r="AA120" s="121">
        <v>7</v>
      </c>
      <c r="AB120" s="121">
        <v>1002</v>
      </c>
      <c r="AC120" s="121">
        <v>5</v>
      </c>
      <c r="AZ120" s="121">
        <v>2</v>
      </c>
      <c r="BA120" s="121">
        <f>IF(AZ120=1,G120,0)</f>
        <v>0</v>
      </c>
      <c r="BB120" s="121">
        <f>IF(AZ120=2,G120,0)</f>
        <v>0</v>
      </c>
      <c r="BC120" s="121">
        <f>IF(AZ120=3,G120,0)</f>
        <v>0</v>
      </c>
      <c r="BD120" s="121">
        <f>IF(AZ120=4,G120,0)</f>
        <v>0</v>
      </c>
      <c r="BE120" s="121">
        <f>IF(AZ120=5,G120,0)</f>
        <v>0</v>
      </c>
      <c r="CZ120" s="121">
        <v>0</v>
      </c>
    </row>
    <row r="121" spans="1:104" x14ac:dyDescent="0.2">
      <c r="A121" s="155"/>
      <c r="B121" s="156" t="s">
        <v>67</v>
      </c>
      <c r="C121" s="157" t="str">
        <f>CONCATENATE(B115," ",C115)</f>
        <v>773 Podlahy teracové</v>
      </c>
      <c r="D121" s="155"/>
      <c r="E121" s="158"/>
      <c r="F121" s="158"/>
      <c r="G121" s="159">
        <f>SUM(G115:G120)</f>
        <v>0</v>
      </c>
      <c r="O121" s="143">
        <v>4</v>
      </c>
      <c r="BA121" s="160">
        <f>SUM(BA115:BA120)</f>
        <v>0</v>
      </c>
      <c r="BB121" s="160">
        <f>SUM(BB115:BB120)</f>
        <v>0</v>
      </c>
      <c r="BC121" s="160">
        <f>SUM(BC115:BC120)</f>
        <v>0</v>
      </c>
      <c r="BD121" s="160">
        <f>SUM(BD115:BD120)</f>
        <v>0</v>
      </c>
      <c r="BE121" s="160">
        <f>SUM(BE115:BE120)</f>
        <v>0</v>
      </c>
    </row>
    <row r="122" spans="1:104" x14ac:dyDescent="0.2">
      <c r="A122" s="136" t="s">
        <v>65</v>
      </c>
      <c r="B122" s="137" t="s">
        <v>225</v>
      </c>
      <c r="C122" s="138" t="s">
        <v>226</v>
      </c>
      <c r="D122" s="139"/>
      <c r="E122" s="140"/>
      <c r="F122" s="140"/>
      <c r="G122" s="141"/>
      <c r="H122" s="142"/>
      <c r="I122" s="142"/>
      <c r="O122" s="143">
        <v>1</v>
      </c>
    </row>
    <row r="123" spans="1:104" x14ac:dyDescent="0.2">
      <c r="A123" s="144">
        <v>46</v>
      </c>
      <c r="B123" s="145" t="s">
        <v>227</v>
      </c>
      <c r="C123" s="146" t="s">
        <v>228</v>
      </c>
      <c r="D123" s="147" t="s">
        <v>75</v>
      </c>
      <c r="E123" s="148">
        <v>51.627499999999998</v>
      </c>
      <c r="F123" s="198">
        <v>0</v>
      </c>
      <c r="G123" s="199">
        <f>E123*F123</f>
        <v>0</v>
      </c>
      <c r="O123" s="143">
        <v>2</v>
      </c>
      <c r="AA123" s="121">
        <v>1</v>
      </c>
      <c r="AB123" s="121">
        <v>7</v>
      </c>
      <c r="AC123" s="121">
        <v>7</v>
      </c>
      <c r="AZ123" s="121">
        <v>2</v>
      </c>
      <c r="BA123" s="121">
        <f>IF(AZ123=1,G123,0)</f>
        <v>0</v>
      </c>
      <c r="BB123" s="121">
        <f>IF(AZ123=2,G123,0)</f>
        <v>0</v>
      </c>
      <c r="BC123" s="121">
        <f>IF(AZ123=3,G123,0)</f>
        <v>0</v>
      </c>
      <c r="BD123" s="121">
        <f>IF(AZ123=4,G123,0)</f>
        <v>0</v>
      </c>
      <c r="BE123" s="121">
        <f>IF(AZ123=5,G123,0)</f>
        <v>0</v>
      </c>
      <c r="CZ123" s="121">
        <v>6.9999999999999994E-5</v>
      </c>
    </row>
    <row r="124" spans="1:104" x14ac:dyDescent="0.2">
      <c r="A124" s="150"/>
      <c r="B124" s="151"/>
      <c r="C124" s="189" t="s">
        <v>229</v>
      </c>
      <c r="D124" s="190"/>
      <c r="E124" s="152">
        <v>0</v>
      </c>
      <c r="F124" s="153"/>
      <c r="G124" s="154"/>
      <c r="O124" s="143"/>
    </row>
    <row r="125" spans="1:104" x14ac:dyDescent="0.2">
      <c r="A125" s="150"/>
      <c r="B125" s="151"/>
      <c r="C125" s="189" t="s">
        <v>230</v>
      </c>
      <c r="D125" s="190"/>
      <c r="E125" s="152">
        <v>51.627499999999998</v>
      </c>
      <c r="F125" s="153"/>
      <c r="G125" s="154"/>
      <c r="O125" s="143"/>
    </row>
    <row r="126" spans="1:104" x14ac:dyDescent="0.2">
      <c r="A126" s="144">
        <v>47</v>
      </c>
      <c r="B126" s="145" t="s">
        <v>231</v>
      </c>
      <c r="C126" s="146" t="s">
        <v>232</v>
      </c>
      <c r="D126" s="147" t="s">
        <v>75</v>
      </c>
      <c r="E126" s="148">
        <v>51.627499999999998</v>
      </c>
      <c r="F126" s="198">
        <v>0</v>
      </c>
      <c r="G126" s="199">
        <f>E126*F126</f>
        <v>0</v>
      </c>
      <c r="O126" s="143">
        <v>2</v>
      </c>
      <c r="AA126" s="121">
        <v>1</v>
      </c>
      <c r="AB126" s="121">
        <v>7</v>
      </c>
      <c r="AC126" s="121">
        <v>7</v>
      </c>
      <c r="AZ126" s="121">
        <v>2</v>
      </c>
      <c r="BA126" s="121">
        <f>IF(AZ126=1,G126,0)</f>
        <v>0</v>
      </c>
      <c r="BB126" s="121">
        <f>IF(AZ126=2,G126,0)</f>
        <v>0</v>
      </c>
      <c r="BC126" s="121">
        <f>IF(AZ126=3,G126,0)</f>
        <v>0</v>
      </c>
      <c r="BD126" s="121">
        <f>IF(AZ126=4,G126,0)</f>
        <v>0</v>
      </c>
      <c r="BE126" s="121">
        <f>IF(AZ126=5,G126,0)</f>
        <v>0</v>
      </c>
      <c r="CZ126" s="121">
        <v>1.3999999999999999E-4</v>
      </c>
    </row>
    <row r="127" spans="1:104" x14ac:dyDescent="0.2">
      <c r="A127" s="155"/>
      <c r="B127" s="156" t="s">
        <v>67</v>
      </c>
      <c r="C127" s="157" t="str">
        <f>CONCATENATE(B122," ",C122)</f>
        <v>784 Malby</v>
      </c>
      <c r="D127" s="155"/>
      <c r="E127" s="158"/>
      <c r="F127" s="158"/>
      <c r="G127" s="159">
        <f>SUM(G122:G126)</f>
        <v>0</v>
      </c>
      <c r="O127" s="143">
        <v>4</v>
      </c>
      <c r="BA127" s="160">
        <f>SUM(BA122:BA126)</f>
        <v>0</v>
      </c>
      <c r="BB127" s="160">
        <f>SUM(BB122:BB126)</f>
        <v>0</v>
      </c>
      <c r="BC127" s="160">
        <f>SUM(BC122:BC126)</f>
        <v>0</v>
      </c>
      <c r="BD127" s="160">
        <f>SUM(BD122:BD126)</f>
        <v>0</v>
      </c>
      <c r="BE127" s="160">
        <f>SUM(BE122:BE126)</f>
        <v>0</v>
      </c>
    </row>
    <row r="128" spans="1:104" x14ac:dyDescent="0.2">
      <c r="A128" s="136" t="s">
        <v>65</v>
      </c>
      <c r="B128" s="137" t="s">
        <v>233</v>
      </c>
      <c r="C128" s="138" t="s">
        <v>234</v>
      </c>
      <c r="D128" s="139"/>
      <c r="E128" s="140"/>
      <c r="F128" s="140"/>
      <c r="G128" s="141"/>
      <c r="H128" s="142"/>
      <c r="I128" s="142"/>
      <c r="O128" s="143">
        <v>1</v>
      </c>
    </row>
    <row r="129" spans="1:104" x14ac:dyDescent="0.2">
      <c r="A129" s="144">
        <v>48</v>
      </c>
      <c r="B129" s="145" t="s">
        <v>235</v>
      </c>
      <c r="C129" s="146" t="s">
        <v>236</v>
      </c>
      <c r="D129" s="147" t="s">
        <v>75</v>
      </c>
      <c r="E129" s="148">
        <v>40.386000000000003</v>
      </c>
      <c r="F129" s="198">
        <v>0</v>
      </c>
      <c r="G129" s="199">
        <f>E129*F129</f>
        <v>0</v>
      </c>
      <c r="O129" s="143">
        <v>2</v>
      </c>
      <c r="AA129" s="121">
        <v>1</v>
      </c>
      <c r="AB129" s="121">
        <v>7</v>
      </c>
      <c r="AC129" s="121">
        <v>7</v>
      </c>
      <c r="AZ129" s="121">
        <v>2</v>
      </c>
      <c r="BA129" s="121">
        <f>IF(AZ129=1,G129,0)</f>
        <v>0</v>
      </c>
      <c r="BB129" s="121">
        <f>IF(AZ129=2,G129,0)</f>
        <v>0</v>
      </c>
      <c r="BC129" s="121">
        <f>IF(AZ129=3,G129,0)</f>
        <v>0</v>
      </c>
      <c r="BD129" s="121">
        <f>IF(AZ129=4,G129,0)</f>
        <v>0</v>
      </c>
      <c r="BE129" s="121">
        <f>IF(AZ129=5,G129,0)</f>
        <v>0</v>
      </c>
      <c r="CZ129" s="121">
        <v>0</v>
      </c>
    </row>
    <row r="130" spans="1:104" x14ac:dyDescent="0.2">
      <c r="A130" s="150"/>
      <c r="B130" s="151"/>
      <c r="C130" s="189" t="s">
        <v>237</v>
      </c>
      <c r="D130" s="190"/>
      <c r="E130" s="152">
        <v>40.386000000000003</v>
      </c>
      <c r="F130" s="153"/>
      <c r="G130" s="154"/>
      <c r="O130" s="143"/>
    </row>
    <row r="131" spans="1:104" x14ac:dyDescent="0.2">
      <c r="A131" s="155"/>
      <c r="B131" s="156" t="s">
        <v>67</v>
      </c>
      <c r="C131" s="157" t="str">
        <f>CONCATENATE(B128," ",C128)</f>
        <v>787 Zasklívání</v>
      </c>
      <c r="D131" s="155"/>
      <c r="E131" s="158"/>
      <c r="F131" s="158"/>
      <c r="G131" s="159">
        <f>SUM(G128:G130)</f>
        <v>0</v>
      </c>
      <c r="O131" s="143">
        <v>4</v>
      </c>
      <c r="BA131" s="160">
        <f>SUM(BA128:BA130)</f>
        <v>0</v>
      </c>
      <c r="BB131" s="160">
        <f>SUM(BB128:BB130)</f>
        <v>0</v>
      </c>
      <c r="BC131" s="160">
        <f>SUM(BC128:BC130)</f>
        <v>0</v>
      </c>
      <c r="BD131" s="160">
        <f>SUM(BD128:BD130)</f>
        <v>0</v>
      </c>
      <c r="BE131" s="160">
        <f>SUM(BE128:BE130)</f>
        <v>0</v>
      </c>
    </row>
    <row r="132" spans="1:104" x14ac:dyDescent="0.2">
      <c r="A132" s="136" t="s">
        <v>65</v>
      </c>
      <c r="B132" s="137" t="s">
        <v>238</v>
      </c>
      <c r="C132" s="138" t="s">
        <v>239</v>
      </c>
      <c r="D132" s="139"/>
      <c r="E132" s="140"/>
      <c r="F132" s="140"/>
      <c r="G132" s="141"/>
      <c r="H132" s="142"/>
      <c r="I132" s="142"/>
      <c r="O132" s="143">
        <v>1</v>
      </c>
    </row>
    <row r="133" spans="1:104" x14ac:dyDescent="0.2">
      <c r="A133" s="144">
        <v>49</v>
      </c>
      <c r="B133" s="145" t="s">
        <v>166</v>
      </c>
      <c r="C133" s="146" t="s">
        <v>240</v>
      </c>
      <c r="D133" s="147" t="s">
        <v>168</v>
      </c>
      <c r="E133" s="148">
        <v>1</v>
      </c>
      <c r="F133" s="198">
        <v>0</v>
      </c>
      <c r="G133" s="199">
        <f>E133*F133</f>
        <v>0</v>
      </c>
      <c r="O133" s="143">
        <v>2</v>
      </c>
      <c r="AA133" s="121">
        <v>12</v>
      </c>
      <c r="AB133" s="121">
        <v>0</v>
      </c>
      <c r="AC133" s="121">
        <v>71</v>
      </c>
      <c r="AZ133" s="121">
        <v>2</v>
      </c>
      <c r="BA133" s="121">
        <f>IF(AZ133=1,G133,0)</f>
        <v>0</v>
      </c>
      <c r="BB133" s="121">
        <f>IF(AZ133=2,G133,0)</f>
        <v>0</v>
      </c>
      <c r="BC133" s="121">
        <f>IF(AZ133=3,G133,0)</f>
        <v>0</v>
      </c>
      <c r="BD133" s="121">
        <f>IF(AZ133=4,G133,0)</f>
        <v>0</v>
      </c>
      <c r="BE133" s="121">
        <f>IF(AZ133=5,G133,0)</f>
        <v>0</v>
      </c>
      <c r="CZ133" s="121">
        <v>0</v>
      </c>
    </row>
    <row r="134" spans="1:104" x14ac:dyDescent="0.2">
      <c r="A134" s="155"/>
      <c r="B134" s="156" t="s">
        <v>67</v>
      </c>
      <c r="C134" s="157" t="str">
        <f>CONCATENATE(B132," ",C132)</f>
        <v>799 Ostatní</v>
      </c>
      <c r="D134" s="155"/>
      <c r="E134" s="158"/>
      <c r="F134" s="158"/>
      <c r="G134" s="159">
        <f>SUM(G132:G133)</f>
        <v>0</v>
      </c>
      <c r="O134" s="143">
        <v>4</v>
      </c>
      <c r="BA134" s="160">
        <f>SUM(BA132:BA133)</f>
        <v>0</v>
      </c>
      <c r="BB134" s="160">
        <f>SUM(BB132:BB133)</f>
        <v>0</v>
      </c>
      <c r="BC134" s="160">
        <f>SUM(BC132:BC133)</f>
        <v>0</v>
      </c>
      <c r="BD134" s="160">
        <f>SUM(BD132:BD133)</f>
        <v>0</v>
      </c>
      <c r="BE134" s="160">
        <f>SUM(BE132:BE133)</f>
        <v>0</v>
      </c>
    </row>
    <row r="135" spans="1:104" x14ac:dyDescent="0.2">
      <c r="A135" s="136" t="s">
        <v>65</v>
      </c>
      <c r="B135" s="137" t="s">
        <v>241</v>
      </c>
      <c r="C135" s="138" t="s">
        <v>242</v>
      </c>
      <c r="D135" s="139"/>
      <c r="E135" s="140"/>
      <c r="F135" s="140"/>
      <c r="G135" s="141"/>
      <c r="H135" s="142"/>
      <c r="I135" s="142"/>
      <c r="O135" s="143">
        <v>1</v>
      </c>
    </row>
    <row r="136" spans="1:104" ht="22.5" x14ac:dyDescent="0.2">
      <c r="A136" s="144">
        <v>50</v>
      </c>
      <c r="B136" s="145" t="s">
        <v>166</v>
      </c>
      <c r="C136" s="146" t="s">
        <v>243</v>
      </c>
      <c r="D136" s="147" t="s">
        <v>168</v>
      </c>
      <c r="E136" s="148">
        <v>1</v>
      </c>
      <c r="F136" s="198">
        <v>0</v>
      </c>
      <c r="G136" s="199">
        <f>E136*F136</f>
        <v>0</v>
      </c>
      <c r="O136" s="143">
        <v>2</v>
      </c>
      <c r="AA136" s="121">
        <v>12</v>
      </c>
      <c r="AB136" s="121">
        <v>0</v>
      </c>
      <c r="AC136" s="121">
        <v>3</v>
      </c>
      <c r="AZ136" s="121">
        <v>4</v>
      </c>
      <c r="BA136" s="121">
        <f>IF(AZ136=1,G136,0)</f>
        <v>0</v>
      </c>
      <c r="BB136" s="121">
        <f>IF(AZ136=2,G136,0)</f>
        <v>0</v>
      </c>
      <c r="BC136" s="121">
        <f>IF(AZ136=3,G136,0)</f>
        <v>0</v>
      </c>
      <c r="BD136" s="121">
        <f>IF(AZ136=4,G136,0)</f>
        <v>0</v>
      </c>
      <c r="BE136" s="121">
        <f>IF(AZ136=5,G136,0)</f>
        <v>0</v>
      </c>
      <c r="CZ136" s="121">
        <v>0</v>
      </c>
    </row>
    <row r="137" spans="1:104" x14ac:dyDescent="0.2">
      <c r="A137" s="155"/>
      <c r="B137" s="156" t="s">
        <v>67</v>
      </c>
      <c r="C137" s="157" t="str">
        <f>CONCATENATE(B135," ",C135)</f>
        <v>M21 Elektromontáže</v>
      </c>
      <c r="D137" s="155"/>
      <c r="E137" s="158"/>
      <c r="F137" s="158"/>
      <c r="G137" s="159">
        <f>SUM(G135:G136)</f>
        <v>0</v>
      </c>
      <c r="O137" s="143">
        <v>4</v>
      </c>
      <c r="BA137" s="160">
        <f>SUM(BA135:BA136)</f>
        <v>0</v>
      </c>
      <c r="BB137" s="160">
        <f>SUM(BB135:BB136)</f>
        <v>0</v>
      </c>
      <c r="BC137" s="160">
        <f>SUM(BC135:BC136)</f>
        <v>0</v>
      </c>
      <c r="BD137" s="160">
        <f>SUM(BD135:BD136)</f>
        <v>0</v>
      </c>
      <c r="BE137" s="160">
        <f>SUM(BE135:BE136)</f>
        <v>0</v>
      </c>
    </row>
    <row r="138" spans="1:104" x14ac:dyDescent="0.2">
      <c r="A138" s="136" t="s">
        <v>65</v>
      </c>
      <c r="B138" s="137" t="s">
        <v>244</v>
      </c>
      <c r="C138" s="138" t="s">
        <v>245</v>
      </c>
      <c r="D138" s="139"/>
      <c r="E138" s="140"/>
      <c r="F138" s="140"/>
      <c r="G138" s="141"/>
      <c r="H138" s="142"/>
      <c r="I138" s="142"/>
      <c r="O138" s="143">
        <v>1</v>
      </c>
    </row>
    <row r="139" spans="1:104" x14ac:dyDescent="0.2">
      <c r="A139" s="144">
        <v>51</v>
      </c>
      <c r="B139" s="145" t="s">
        <v>246</v>
      </c>
      <c r="C139" s="146" t="s">
        <v>247</v>
      </c>
      <c r="D139" s="147" t="s">
        <v>173</v>
      </c>
      <c r="E139" s="148">
        <v>3.626744</v>
      </c>
      <c r="F139" s="198">
        <v>0</v>
      </c>
      <c r="G139" s="199">
        <f>E139*F139</f>
        <v>0</v>
      </c>
      <c r="O139" s="143">
        <v>2</v>
      </c>
      <c r="AA139" s="121">
        <v>8</v>
      </c>
      <c r="AB139" s="121">
        <v>0</v>
      </c>
      <c r="AC139" s="121">
        <v>3</v>
      </c>
      <c r="AZ139" s="121">
        <v>1</v>
      </c>
      <c r="BA139" s="121">
        <f>IF(AZ139=1,G139,0)</f>
        <v>0</v>
      </c>
      <c r="BB139" s="121">
        <f>IF(AZ139=2,G139,0)</f>
        <v>0</v>
      </c>
      <c r="BC139" s="121">
        <f>IF(AZ139=3,G139,0)</f>
        <v>0</v>
      </c>
      <c r="BD139" s="121">
        <f>IF(AZ139=4,G139,0)</f>
        <v>0</v>
      </c>
      <c r="BE139" s="121">
        <f>IF(AZ139=5,G139,0)</f>
        <v>0</v>
      </c>
      <c r="CZ139" s="121">
        <v>0</v>
      </c>
    </row>
    <row r="140" spans="1:104" x14ac:dyDescent="0.2">
      <c r="A140" s="144">
        <v>52</v>
      </c>
      <c r="B140" s="145" t="s">
        <v>248</v>
      </c>
      <c r="C140" s="146" t="s">
        <v>249</v>
      </c>
      <c r="D140" s="147" t="s">
        <v>173</v>
      </c>
      <c r="E140" s="148">
        <v>32.640695999999998</v>
      </c>
      <c r="F140" s="198">
        <v>0</v>
      </c>
      <c r="G140" s="199">
        <f>E140*F140</f>
        <v>0</v>
      </c>
      <c r="O140" s="143">
        <v>2</v>
      </c>
      <c r="AA140" s="121">
        <v>8</v>
      </c>
      <c r="AB140" s="121">
        <v>0</v>
      </c>
      <c r="AC140" s="121">
        <v>3</v>
      </c>
      <c r="AZ140" s="121">
        <v>1</v>
      </c>
      <c r="BA140" s="121">
        <f>IF(AZ140=1,G140,0)</f>
        <v>0</v>
      </c>
      <c r="BB140" s="121">
        <f>IF(AZ140=2,G140,0)</f>
        <v>0</v>
      </c>
      <c r="BC140" s="121">
        <f>IF(AZ140=3,G140,0)</f>
        <v>0</v>
      </c>
      <c r="BD140" s="121">
        <f>IF(AZ140=4,G140,0)</f>
        <v>0</v>
      </c>
      <c r="BE140" s="121">
        <f>IF(AZ140=5,G140,0)</f>
        <v>0</v>
      </c>
      <c r="CZ140" s="121">
        <v>0</v>
      </c>
    </row>
    <row r="141" spans="1:104" x14ac:dyDescent="0.2">
      <c r="A141" s="144">
        <v>53</v>
      </c>
      <c r="B141" s="145" t="s">
        <v>250</v>
      </c>
      <c r="C141" s="146" t="s">
        <v>251</v>
      </c>
      <c r="D141" s="147" t="s">
        <v>173</v>
      </c>
      <c r="E141" s="148">
        <v>3.626744</v>
      </c>
      <c r="F141" s="198">
        <v>0</v>
      </c>
      <c r="G141" s="199">
        <f>E141*F141</f>
        <v>0</v>
      </c>
      <c r="O141" s="143">
        <v>2</v>
      </c>
      <c r="AA141" s="121">
        <v>8</v>
      </c>
      <c r="AB141" s="121">
        <v>0</v>
      </c>
      <c r="AC141" s="121">
        <v>3</v>
      </c>
      <c r="AZ141" s="121">
        <v>1</v>
      </c>
      <c r="BA141" s="121">
        <f>IF(AZ141=1,G141,0)</f>
        <v>0</v>
      </c>
      <c r="BB141" s="121">
        <f>IF(AZ141=2,G141,0)</f>
        <v>0</v>
      </c>
      <c r="BC141" s="121">
        <f>IF(AZ141=3,G141,0)</f>
        <v>0</v>
      </c>
      <c r="BD141" s="121">
        <f>IF(AZ141=4,G141,0)</f>
        <v>0</v>
      </c>
      <c r="BE141" s="121">
        <f>IF(AZ141=5,G141,0)</f>
        <v>0</v>
      </c>
      <c r="CZ141" s="121">
        <v>0</v>
      </c>
    </row>
    <row r="142" spans="1:104" x14ac:dyDescent="0.2">
      <c r="A142" s="144">
        <v>54</v>
      </c>
      <c r="B142" s="145" t="s">
        <v>252</v>
      </c>
      <c r="C142" s="146" t="s">
        <v>253</v>
      </c>
      <c r="D142" s="147" t="s">
        <v>173</v>
      </c>
      <c r="E142" s="148">
        <v>7.2534879999999999</v>
      </c>
      <c r="F142" s="198">
        <v>0</v>
      </c>
      <c r="G142" s="199">
        <f>E142*F142</f>
        <v>0</v>
      </c>
      <c r="O142" s="143">
        <v>2</v>
      </c>
      <c r="AA142" s="121">
        <v>8</v>
      </c>
      <c r="AB142" s="121">
        <v>0</v>
      </c>
      <c r="AC142" s="121">
        <v>3</v>
      </c>
      <c r="AZ142" s="121">
        <v>1</v>
      </c>
      <c r="BA142" s="121">
        <f>IF(AZ142=1,G142,0)</f>
        <v>0</v>
      </c>
      <c r="BB142" s="121">
        <f>IF(AZ142=2,G142,0)</f>
        <v>0</v>
      </c>
      <c r="BC142" s="121">
        <f>IF(AZ142=3,G142,0)</f>
        <v>0</v>
      </c>
      <c r="BD142" s="121">
        <f>IF(AZ142=4,G142,0)</f>
        <v>0</v>
      </c>
      <c r="BE142" s="121">
        <f>IF(AZ142=5,G142,0)</f>
        <v>0</v>
      </c>
      <c r="CZ142" s="121">
        <v>0</v>
      </c>
    </row>
    <row r="143" spans="1:104" x14ac:dyDescent="0.2">
      <c r="A143" s="144">
        <v>55</v>
      </c>
      <c r="B143" s="145" t="s">
        <v>254</v>
      </c>
      <c r="C143" s="146" t="s">
        <v>255</v>
      </c>
      <c r="D143" s="147" t="s">
        <v>173</v>
      </c>
      <c r="E143" s="148">
        <v>3.626744</v>
      </c>
      <c r="F143" s="198">
        <v>0</v>
      </c>
      <c r="G143" s="199">
        <f>E143*F143</f>
        <v>0</v>
      </c>
      <c r="O143" s="143">
        <v>2</v>
      </c>
      <c r="AA143" s="121">
        <v>8</v>
      </c>
      <c r="AB143" s="121">
        <v>0</v>
      </c>
      <c r="AC143" s="121">
        <v>3</v>
      </c>
      <c r="AZ143" s="121">
        <v>1</v>
      </c>
      <c r="BA143" s="121">
        <f>IF(AZ143=1,G143,0)</f>
        <v>0</v>
      </c>
      <c r="BB143" s="121">
        <f>IF(AZ143=2,G143,0)</f>
        <v>0</v>
      </c>
      <c r="BC143" s="121">
        <f>IF(AZ143=3,G143,0)</f>
        <v>0</v>
      </c>
      <c r="BD143" s="121">
        <f>IF(AZ143=4,G143,0)</f>
        <v>0</v>
      </c>
      <c r="BE143" s="121">
        <f>IF(AZ143=5,G143,0)</f>
        <v>0</v>
      </c>
      <c r="CZ143" s="121">
        <v>0</v>
      </c>
    </row>
    <row r="144" spans="1:104" x14ac:dyDescent="0.2">
      <c r="A144" s="155"/>
      <c r="B144" s="156" t="s">
        <v>67</v>
      </c>
      <c r="C144" s="157" t="str">
        <f>CONCATENATE(B138," ",C138)</f>
        <v>D96 Přesuny suti a vybouraných hmot</v>
      </c>
      <c r="D144" s="155"/>
      <c r="E144" s="158"/>
      <c r="F144" s="158"/>
      <c r="G144" s="159">
        <f>SUM(G138:G143)</f>
        <v>0</v>
      </c>
      <c r="O144" s="143">
        <v>4</v>
      </c>
      <c r="BA144" s="160">
        <f>SUM(BA138:BA143)</f>
        <v>0</v>
      </c>
      <c r="BB144" s="160">
        <f>SUM(BB138:BB143)</f>
        <v>0</v>
      </c>
      <c r="BC144" s="160">
        <f>SUM(BC138:BC143)</f>
        <v>0</v>
      </c>
      <c r="BD144" s="160">
        <f>SUM(BD138:BD143)</f>
        <v>0</v>
      </c>
      <c r="BE144" s="160">
        <f>SUM(BE138:BE143)</f>
        <v>0</v>
      </c>
    </row>
    <row r="145" spans="5:5" x14ac:dyDescent="0.2">
      <c r="E145" s="121"/>
    </row>
    <row r="146" spans="5:5" x14ac:dyDescent="0.2">
      <c r="E146" s="121"/>
    </row>
    <row r="147" spans="5:5" x14ac:dyDescent="0.2">
      <c r="E147" s="121"/>
    </row>
    <row r="148" spans="5:5" x14ac:dyDescent="0.2">
      <c r="E148" s="121"/>
    </row>
    <row r="149" spans="5:5" x14ac:dyDescent="0.2">
      <c r="E149" s="121"/>
    </row>
    <row r="150" spans="5:5" x14ac:dyDescent="0.2">
      <c r="E150" s="121"/>
    </row>
    <row r="151" spans="5:5" x14ac:dyDescent="0.2">
      <c r="E151" s="121"/>
    </row>
    <row r="152" spans="5:5" x14ac:dyDescent="0.2">
      <c r="E152" s="121"/>
    </row>
    <row r="153" spans="5:5" x14ac:dyDescent="0.2">
      <c r="E153" s="121"/>
    </row>
    <row r="154" spans="5:5" x14ac:dyDescent="0.2">
      <c r="E154" s="121"/>
    </row>
    <row r="155" spans="5:5" x14ac:dyDescent="0.2">
      <c r="E155" s="121"/>
    </row>
    <row r="156" spans="5:5" x14ac:dyDescent="0.2">
      <c r="E156" s="121"/>
    </row>
    <row r="157" spans="5:5" x14ac:dyDescent="0.2">
      <c r="E157" s="121"/>
    </row>
    <row r="158" spans="5:5" x14ac:dyDescent="0.2">
      <c r="E158" s="121"/>
    </row>
    <row r="159" spans="5:5" x14ac:dyDescent="0.2">
      <c r="E159" s="121"/>
    </row>
    <row r="160" spans="5:5" x14ac:dyDescent="0.2">
      <c r="E160" s="121"/>
    </row>
    <row r="161" spans="1:7" x14ac:dyDescent="0.2">
      <c r="E161" s="121"/>
    </row>
    <row r="162" spans="1:7" x14ac:dyDescent="0.2">
      <c r="E162" s="121"/>
    </row>
    <row r="163" spans="1:7" x14ac:dyDescent="0.2">
      <c r="E163" s="121"/>
    </row>
    <row r="164" spans="1:7" x14ac:dyDescent="0.2">
      <c r="E164" s="121"/>
    </row>
    <row r="165" spans="1:7" x14ac:dyDescent="0.2">
      <c r="E165" s="121"/>
    </row>
    <row r="166" spans="1:7" x14ac:dyDescent="0.2">
      <c r="E166" s="121"/>
    </row>
    <row r="167" spans="1:7" x14ac:dyDescent="0.2">
      <c r="E167" s="121"/>
    </row>
    <row r="168" spans="1:7" x14ac:dyDescent="0.2">
      <c r="A168" s="161"/>
      <c r="B168" s="161"/>
      <c r="C168" s="161"/>
      <c r="D168" s="161"/>
      <c r="E168" s="161"/>
      <c r="F168" s="161"/>
      <c r="G168" s="161"/>
    </row>
    <row r="169" spans="1:7" x14ac:dyDescent="0.2">
      <c r="A169" s="161"/>
      <c r="B169" s="161"/>
      <c r="C169" s="161"/>
      <c r="D169" s="161"/>
      <c r="E169" s="161"/>
      <c r="F169" s="161"/>
      <c r="G169" s="161"/>
    </row>
    <row r="170" spans="1:7" x14ac:dyDescent="0.2">
      <c r="A170" s="161"/>
      <c r="B170" s="161"/>
      <c r="C170" s="161"/>
      <c r="D170" s="161"/>
      <c r="E170" s="161"/>
      <c r="F170" s="161"/>
      <c r="G170" s="161"/>
    </row>
    <row r="171" spans="1:7" x14ac:dyDescent="0.2">
      <c r="A171" s="161"/>
      <c r="B171" s="161"/>
      <c r="C171" s="161"/>
      <c r="D171" s="161"/>
      <c r="E171" s="161"/>
      <c r="F171" s="161"/>
      <c r="G171" s="161"/>
    </row>
    <row r="172" spans="1:7" x14ac:dyDescent="0.2">
      <c r="E172" s="121"/>
    </row>
    <row r="173" spans="1:7" x14ac:dyDescent="0.2">
      <c r="E173" s="121"/>
    </row>
    <row r="174" spans="1:7" x14ac:dyDescent="0.2">
      <c r="E174" s="121"/>
    </row>
    <row r="175" spans="1:7" x14ac:dyDescent="0.2">
      <c r="E175" s="121"/>
    </row>
    <row r="176" spans="1:7" x14ac:dyDescent="0.2">
      <c r="E176" s="121"/>
    </row>
    <row r="177" spans="5:5" x14ac:dyDescent="0.2">
      <c r="E177" s="121"/>
    </row>
    <row r="178" spans="5:5" x14ac:dyDescent="0.2">
      <c r="E178" s="121"/>
    </row>
    <row r="179" spans="5:5" x14ac:dyDescent="0.2">
      <c r="E179" s="121"/>
    </row>
    <row r="180" spans="5:5" x14ac:dyDescent="0.2">
      <c r="E180" s="121"/>
    </row>
    <row r="181" spans="5:5" x14ac:dyDescent="0.2">
      <c r="E181" s="121"/>
    </row>
    <row r="182" spans="5:5" x14ac:dyDescent="0.2">
      <c r="E182" s="121"/>
    </row>
    <row r="183" spans="5:5" x14ac:dyDescent="0.2">
      <c r="E183" s="121"/>
    </row>
    <row r="184" spans="5:5" x14ac:dyDescent="0.2">
      <c r="E184" s="121"/>
    </row>
    <row r="185" spans="5:5" x14ac:dyDescent="0.2">
      <c r="E185" s="121"/>
    </row>
    <row r="186" spans="5:5" x14ac:dyDescent="0.2">
      <c r="E186" s="121"/>
    </row>
    <row r="187" spans="5:5" x14ac:dyDescent="0.2">
      <c r="E187" s="121"/>
    </row>
    <row r="188" spans="5:5" x14ac:dyDescent="0.2">
      <c r="E188" s="121"/>
    </row>
    <row r="189" spans="5:5" x14ac:dyDescent="0.2">
      <c r="E189" s="121"/>
    </row>
    <row r="190" spans="5:5" x14ac:dyDescent="0.2">
      <c r="E190" s="121"/>
    </row>
    <row r="191" spans="5:5" x14ac:dyDescent="0.2">
      <c r="E191" s="121"/>
    </row>
    <row r="192" spans="5:5" x14ac:dyDescent="0.2">
      <c r="E192" s="121"/>
    </row>
    <row r="193" spans="1:7" x14ac:dyDescent="0.2">
      <c r="E193" s="121"/>
    </row>
    <row r="194" spans="1:7" x14ac:dyDescent="0.2">
      <c r="E194" s="121"/>
    </row>
    <row r="195" spans="1:7" x14ac:dyDescent="0.2">
      <c r="E195" s="121"/>
    </row>
    <row r="196" spans="1:7" x14ac:dyDescent="0.2">
      <c r="E196" s="121"/>
    </row>
    <row r="197" spans="1:7" x14ac:dyDescent="0.2">
      <c r="E197" s="121"/>
    </row>
    <row r="198" spans="1:7" x14ac:dyDescent="0.2">
      <c r="E198" s="121"/>
    </row>
    <row r="199" spans="1:7" x14ac:dyDescent="0.2">
      <c r="E199" s="121"/>
    </row>
    <row r="200" spans="1:7" x14ac:dyDescent="0.2">
      <c r="E200" s="121"/>
    </row>
    <row r="201" spans="1:7" x14ac:dyDescent="0.2">
      <c r="E201" s="121"/>
    </row>
    <row r="202" spans="1:7" x14ac:dyDescent="0.2">
      <c r="E202" s="121"/>
    </row>
    <row r="203" spans="1:7" x14ac:dyDescent="0.2">
      <c r="A203" s="162"/>
      <c r="B203" s="162"/>
    </row>
    <row r="204" spans="1:7" x14ac:dyDescent="0.2">
      <c r="A204" s="161"/>
      <c r="B204" s="161"/>
      <c r="C204" s="163"/>
      <c r="D204" s="163"/>
      <c r="E204" s="164"/>
      <c r="F204" s="163"/>
      <c r="G204" s="165"/>
    </row>
    <row r="205" spans="1:7" x14ac:dyDescent="0.2">
      <c r="A205" s="166"/>
      <c r="B205" s="166"/>
      <c r="C205" s="161"/>
      <c r="D205" s="161"/>
      <c r="E205" s="167"/>
      <c r="F205" s="161"/>
      <c r="G205" s="161"/>
    </row>
    <row r="206" spans="1:7" x14ac:dyDescent="0.2">
      <c r="A206" s="161"/>
      <c r="B206" s="161"/>
      <c r="C206" s="161"/>
      <c r="D206" s="161"/>
      <c r="E206" s="167"/>
      <c r="F206" s="161"/>
      <c r="G206" s="161"/>
    </row>
    <row r="207" spans="1:7" x14ac:dyDescent="0.2">
      <c r="A207" s="161"/>
      <c r="B207" s="161"/>
      <c r="C207" s="161"/>
      <c r="D207" s="161"/>
      <c r="E207" s="167"/>
      <c r="F207" s="161"/>
      <c r="G207" s="161"/>
    </row>
    <row r="208" spans="1:7" x14ac:dyDescent="0.2">
      <c r="A208" s="161"/>
      <c r="B208" s="161"/>
      <c r="C208" s="161"/>
      <c r="D208" s="161"/>
      <c r="E208" s="167"/>
      <c r="F208" s="161"/>
      <c r="G208" s="161"/>
    </row>
    <row r="209" spans="1:7" x14ac:dyDescent="0.2">
      <c r="A209" s="161"/>
      <c r="B209" s="161"/>
      <c r="C209" s="161"/>
      <c r="D209" s="161"/>
      <c r="E209" s="167"/>
      <c r="F209" s="161"/>
      <c r="G209" s="161"/>
    </row>
    <row r="210" spans="1:7" x14ac:dyDescent="0.2">
      <c r="A210" s="161"/>
      <c r="B210" s="161"/>
      <c r="C210" s="161"/>
      <c r="D210" s="161"/>
      <c r="E210" s="167"/>
      <c r="F210" s="161"/>
      <c r="G210" s="161"/>
    </row>
    <row r="211" spans="1:7" x14ac:dyDescent="0.2">
      <c r="A211" s="161"/>
      <c r="B211" s="161"/>
      <c r="C211" s="161"/>
      <c r="D211" s="161"/>
      <c r="E211" s="167"/>
      <c r="F211" s="161"/>
      <c r="G211" s="161"/>
    </row>
    <row r="212" spans="1:7" x14ac:dyDescent="0.2">
      <c r="A212" s="161"/>
      <c r="B212" s="161"/>
      <c r="C212" s="161"/>
      <c r="D212" s="161"/>
      <c r="E212" s="167"/>
      <c r="F212" s="161"/>
      <c r="G212" s="161"/>
    </row>
    <row r="213" spans="1:7" x14ac:dyDescent="0.2">
      <c r="A213" s="161"/>
      <c r="B213" s="161"/>
      <c r="C213" s="161"/>
      <c r="D213" s="161"/>
      <c r="E213" s="167"/>
      <c r="F213" s="161"/>
      <c r="G213" s="161"/>
    </row>
    <row r="214" spans="1:7" x14ac:dyDescent="0.2">
      <c r="A214" s="161"/>
      <c r="B214" s="161"/>
      <c r="C214" s="161"/>
      <c r="D214" s="161"/>
      <c r="E214" s="167"/>
      <c r="F214" s="161"/>
      <c r="G214" s="161"/>
    </row>
    <row r="215" spans="1:7" x14ac:dyDescent="0.2">
      <c r="A215" s="161"/>
      <c r="B215" s="161"/>
      <c r="C215" s="161"/>
      <c r="D215" s="161"/>
      <c r="E215" s="167"/>
      <c r="F215" s="161"/>
      <c r="G215" s="161"/>
    </row>
    <row r="216" spans="1:7" x14ac:dyDescent="0.2">
      <c r="A216" s="161"/>
      <c r="B216" s="161"/>
      <c r="C216" s="161"/>
      <c r="D216" s="161"/>
      <c r="E216" s="167"/>
      <c r="F216" s="161"/>
      <c r="G216" s="161"/>
    </row>
    <row r="217" spans="1:7" x14ac:dyDescent="0.2">
      <c r="A217" s="161"/>
      <c r="B217" s="161"/>
      <c r="C217" s="161"/>
      <c r="D217" s="161"/>
      <c r="E217" s="167"/>
      <c r="F217" s="161"/>
      <c r="G217" s="161"/>
    </row>
  </sheetData>
  <sheetProtection password="CF72" sheet="1" objects="1" scenarios="1"/>
  <mergeCells count="51">
    <mergeCell ref="C10:D10"/>
    <mergeCell ref="A1:G1"/>
    <mergeCell ref="A3:B3"/>
    <mergeCell ref="A4:B4"/>
    <mergeCell ref="E4:G4"/>
    <mergeCell ref="C9:D9"/>
    <mergeCell ref="C35:D35"/>
    <mergeCell ref="C37:D37"/>
    <mergeCell ref="C14:D14"/>
    <mergeCell ref="C15:D15"/>
    <mergeCell ref="C17:D17"/>
    <mergeCell ref="C18:D18"/>
    <mergeCell ref="C20:D20"/>
    <mergeCell ref="C21:D21"/>
    <mergeCell ref="C22:D22"/>
    <mergeCell ref="C23:D23"/>
    <mergeCell ref="C24:D24"/>
    <mergeCell ref="C28:D28"/>
    <mergeCell ref="C29:D29"/>
    <mergeCell ref="C33:D33"/>
    <mergeCell ref="C34:D34"/>
    <mergeCell ref="C41:D41"/>
    <mergeCell ref="C43:D43"/>
    <mergeCell ref="C44:D44"/>
    <mergeCell ref="C45:D45"/>
    <mergeCell ref="C47:D47"/>
    <mergeCell ref="C67:D67"/>
    <mergeCell ref="C69:D69"/>
    <mergeCell ref="C70:D70"/>
    <mergeCell ref="C51:D51"/>
    <mergeCell ref="C55:D55"/>
    <mergeCell ref="C56:D56"/>
    <mergeCell ref="C60:D60"/>
    <mergeCell ref="C61:D61"/>
    <mergeCell ref="C62:D62"/>
    <mergeCell ref="C63:D63"/>
    <mergeCell ref="C66:D66"/>
    <mergeCell ref="C86:D86"/>
    <mergeCell ref="C87:D87"/>
    <mergeCell ref="C90:D90"/>
    <mergeCell ref="C72:D72"/>
    <mergeCell ref="C73:D73"/>
    <mergeCell ref="C75:D75"/>
    <mergeCell ref="C76:D76"/>
    <mergeCell ref="C130:D130"/>
    <mergeCell ref="C124:D124"/>
    <mergeCell ref="C125:D125"/>
    <mergeCell ref="C99:D99"/>
    <mergeCell ref="C106:D106"/>
    <mergeCell ref="C108:D108"/>
    <mergeCell ref="C110:D110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Bigasová Beata</cp:lastModifiedBy>
  <cp:lastPrinted>2017-03-20T07:46:59Z</cp:lastPrinted>
  <dcterms:created xsi:type="dcterms:W3CDTF">2017-03-09T10:48:20Z</dcterms:created>
  <dcterms:modified xsi:type="dcterms:W3CDTF">2017-03-27T07:14:25Z</dcterms:modified>
</cp:coreProperties>
</file>