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S01 1 Pol" sheetId="12" r:id="rId4"/>
    <sheet name="S02 01 Pol" sheetId="13" r:id="rId5"/>
    <sheet name="S02 02 Pol" sheetId="14" r:id="rId6"/>
    <sheet name="S02 03 Pol" sheetId="15" r:id="rId7"/>
    <sheet name="S02 04 Pol" sheetId="16" r:id="rId8"/>
    <sheet name="S03 01 Pol" sheetId="17" r:id="rId9"/>
    <sheet name="S03 02 Pol" sheetId="18" r:id="rId10"/>
    <sheet name="S03 03 Pol" sheetId="19" r:id="rId11"/>
  </sheets>
  <externalReferences>
    <externalReference r:id="rId12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'S01 1 Pol'!$1:$7</definedName>
    <definedName name="_xlnm.Print_Titles" localSheetId="4">'S02 01 Pol'!$1:$7</definedName>
    <definedName name="_xlnm.Print_Titles" localSheetId="5">'S02 02 Pol'!$1:$7</definedName>
    <definedName name="_xlnm.Print_Titles" localSheetId="6">'S02 03 Pol'!$1:$7</definedName>
    <definedName name="_xlnm.Print_Titles" localSheetId="7">'S02 04 Pol'!$1:$7</definedName>
    <definedName name="_xlnm.Print_Titles" localSheetId="8">'S03 01 Pol'!$1:$7</definedName>
    <definedName name="_xlnm.Print_Titles" localSheetId="9">'S03 02 Pol'!$1:$7</definedName>
    <definedName name="_xlnm.Print_Titles" localSheetId="10">'S03 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'S01 1 Pol'!$A$1:$W$192</definedName>
    <definedName name="_xlnm.Print_Area" localSheetId="4">'S02 01 Pol'!$A$1:$W$37</definedName>
    <definedName name="_xlnm.Print_Area" localSheetId="5">'S02 02 Pol'!$A$1:$W$25</definedName>
    <definedName name="_xlnm.Print_Area" localSheetId="6">'S02 03 Pol'!$A$1:$W$18</definedName>
    <definedName name="_xlnm.Print_Area" localSheetId="7">'S02 04 Pol'!$A$1:$W$21</definedName>
    <definedName name="_xlnm.Print_Area" localSheetId="8">'S03 01 Pol'!$A$1:$W$37</definedName>
    <definedName name="_xlnm.Print_Area" localSheetId="9">'S03 02 Pol'!$A$1:$W$25</definedName>
    <definedName name="_xlnm.Print_Area" localSheetId="10">'S03 03 Pol'!$A$1:$W$30</definedName>
    <definedName name="_xlnm.Print_Area" localSheetId="1">Stavba!$A$1:$J$93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2" i="1" l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29" i="19"/>
  <c r="O8" i="19"/>
  <c r="G9" i="19"/>
  <c r="G8" i="19" s="1"/>
  <c r="I9" i="19"/>
  <c r="I8" i="19" s="1"/>
  <c r="K9" i="19"/>
  <c r="O9" i="19"/>
  <c r="Q9" i="19"/>
  <c r="Q8" i="19" s="1"/>
  <c r="V9" i="19"/>
  <c r="G10" i="19"/>
  <c r="M10" i="19" s="1"/>
  <c r="I10" i="19"/>
  <c r="K10" i="19"/>
  <c r="K8" i="19" s="1"/>
  <c r="O10" i="19"/>
  <c r="Q10" i="19"/>
  <c r="V10" i="19"/>
  <c r="V8" i="19" s="1"/>
  <c r="G11" i="19"/>
  <c r="M11" i="19" s="1"/>
  <c r="I11" i="19"/>
  <c r="K11" i="19"/>
  <c r="O11" i="19"/>
  <c r="Q11" i="19"/>
  <c r="V11" i="19"/>
  <c r="G12" i="19"/>
  <c r="I12" i="19"/>
  <c r="K12" i="19"/>
  <c r="G13" i="19"/>
  <c r="I13" i="19"/>
  <c r="K13" i="19"/>
  <c r="M13" i="19"/>
  <c r="M12" i="19" s="1"/>
  <c r="O13" i="19"/>
  <c r="O12" i="19" s="1"/>
  <c r="Q13" i="19"/>
  <c r="Q12" i="19" s="1"/>
  <c r="V13" i="19"/>
  <c r="G14" i="19"/>
  <c r="I14" i="19"/>
  <c r="K14" i="19"/>
  <c r="M14" i="19"/>
  <c r="O14" i="19"/>
  <c r="Q14" i="19"/>
  <c r="V14" i="19"/>
  <c r="V12" i="19" s="1"/>
  <c r="G15" i="19"/>
  <c r="I15" i="19"/>
  <c r="K15" i="19"/>
  <c r="M15" i="19"/>
  <c r="O15" i="19"/>
  <c r="Q15" i="19"/>
  <c r="V15" i="19"/>
  <c r="G16" i="19"/>
  <c r="I16" i="19"/>
  <c r="K16" i="19"/>
  <c r="M16" i="19"/>
  <c r="O16" i="19"/>
  <c r="Q16" i="19"/>
  <c r="V16" i="19"/>
  <c r="G17" i="19"/>
  <c r="M17" i="19" s="1"/>
  <c r="I17" i="19"/>
  <c r="K17" i="19"/>
  <c r="O17" i="19"/>
  <c r="Q17" i="19"/>
  <c r="V17" i="19"/>
  <c r="G19" i="19"/>
  <c r="M19" i="19" s="1"/>
  <c r="I19" i="19"/>
  <c r="I18" i="19" s="1"/>
  <c r="K19" i="19"/>
  <c r="K18" i="19" s="1"/>
  <c r="O19" i="19"/>
  <c r="Q19" i="19"/>
  <c r="V19" i="19"/>
  <c r="G20" i="19"/>
  <c r="I20" i="19"/>
  <c r="K20" i="19"/>
  <c r="M20" i="19"/>
  <c r="O20" i="19"/>
  <c r="O18" i="19" s="1"/>
  <c r="Q20" i="19"/>
  <c r="V20" i="19"/>
  <c r="G21" i="19"/>
  <c r="I21" i="19"/>
  <c r="K21" i="19"/>
  <c r="M21" i="19"/>
  <c r="O21" i="19"/>
  <c r="Q21" i="19"/>
  <c r="V21" i="19"/>
  <c r="G22" i="19"/>
  <c r="I22" i="19"/>
  <c r="K22" i="19"/>
  <c r="M22" i="19"/>
  <c r="O22" i="19"/>
  <c r="Q22" i="19"/>
  <c r="Q18" i="19" s="1"/>
  <c r="V22" i="19"/>
  <c r="G23" i="19"/>
  <c r="I23" i="19"/>
  <c r="K23" i="19"/>
  <c r="M23" i="19"/>
  <c r="O23" i="19"/>
  <c r="Q23" i="19"/>
  <c r="V23" i="19"/>
  <c r="V18" i="19" s="1"/>
  <c r="G24" i="19"/>
  <c r="I24" i="19"/>
  <c r="K24" i="19"/>
  <c r="M24" i="19"/>
  <c r="O24" i="19"/>
  <c r="Q24" i="19"/>
  <c r="V24" i="19"/>
  <c r="G25" i="19"/>
  <c r="M25" i="19" s="1"/>
  <c r="I25" i="19"/>
  <c r="K25" i="19"/>
  <c r="O25" i="19"/>
  <c r="Q25" i="19"/>
  <c r="V25" i="19"/>
  <c r="G26" i="19"/>
  <c r="M26" i="19" s="1"/>
  <c r="I26" i="19"/>
  <c r="K26" i="19"/>
  <c r="O26" i="19"/>
  <c r="Q26" i="19"/>
  <c r="V26" i="19"/>
  <c r="G27" i="19"/>
  <c r="M27" i="19" s="1"/>
  <c r="I27" i="19"/>
  <c r="K27" i="19"/>
  <c r="O27" i="19"/>
  <c r="Q27" i="19"/>
  <c r="V27" i="19"/>
  <c r="AE29" i="19"/>
  <c r="G24" i="18"/>
  <c r="Q8" i="18"/>
  <c r="G9" i="18"/>
  <c r="G8" i="18" s="1"/>
  <c r="I9" i="18"/>
  <c r="K9" i="18"/>
  <c r="O9" i="18"/>
  <c r="O8" i="18" s="1"/>
  <c r="Q9" i="18"/>
  <c r="V9" i="18"/>
  <c r="V8" i="18" s="1"/>
  <c r="G10" i="18"/>
  <c r="M10" i="18" s="1"/>
  <c r="I10" i="18"/>
  <c r="I8" i="18" s="1"/>
  <c r="K10" i="18"/>
  <c r="O10" i="18"/>
  <c r="Q10" i="18"/>
  <c r="V10" i="18"/>
  <c r="G11" i="18"/>
  <c r="M11" i="18" s="1"/>
  <c r="I11" i="18"/>
  <c r="K11" i="18"/>
  <c r="K8" i="18" s="1"/>
  <c r="O11" i="18"/>
  <c r="Q11" i="18"/>
  <c r="V11" i="18"/>
  <c r="G12" i="18"/>
  <c r="I12" i="18"/>
  <c r="K12" i="18"/>
  <c r="M12" i="18"/>
  <c r="O12" i="18"/>
  <c r="Q12" i="18"/>
  <c r="V12" i="18"/>
  <c r="G13" i="18"/>
  <c r="G14" i="18"/>
  <c r="I14" i="18"/>
  <c r="I13" i="18" s="1"/>
  <c r="K14" i="18"/>
  <c r="M14" i="18"/>
  <c r="M13" i="18" s="1"/>
  <c r="O14" i="18"/>
  <c r="Q14" i="18"/>
  <c r="Q13" i="18" s="1"/>
  <c r="V14" i="18"/>
  <c r="G15" i="18"/>
  <c r="I15" i="18"/>
  <c r="K15" i="18"/>
  <c r="K13" i="18" s="1"/>
  <c r="M15" i="18"/>
  <c r="O15" i="18"/>
  <c r="O13" i="18" s="1"/>
  <c r="Q15" i="18"/>
  <c r="V15" i="18"/>
  <c r="V13" i="18" s="1"/>
  <c r="G16" i="18"/>
  <c r="I16" i="18"/>
  <c r="K16" i="18"/>
  <c r="M16" i="18"/>
  <c r="O16" i="18"/>
  <c r="Q16" i="18"/>
  <c r="V16" i="18"/>
  <c r="G17" i="18"/>
  <c r="G18" i="18"/>
  <c r="M18" i="18" s="1"/>
  <c r="I18" i="18"/>
  <c r="I17" i="18" s="1"/>
  <c r="K18" i="18"/>
  <c r="O18" i="18"/>
  <c r="Q18" i="18"/>
  <c r="Q17" i="18" s="1"/>
  <c r="V18" i="18"/>
  <c r="G19" i="18"/>
  <c r="M19" i="18" s="1"/>
  <c r="I19" i="18"/>
  <c r="K19" i="18"/>
  <c r="K17" i="18" s="1"/>
  <c r="O19" i="18"/>
  <c r="Q19" i="18"/>
  <c r="V19" i="18"/>
  <c r="V17" i="18" s="1"/>
  <c r="G20" i="18"/>
  <c r="I20" i="18"/>
  <c r="K20" i="18"/>
  <c r="M20" i="18"/>
  <c r="O20" i="18"/>
  <c r="Q20" i="18"/>
  <c r="V20" i="18"/>
  <c r="G21" i="18"/>
  <c r="M21" i="18" s="1"/>
  <c r="I21" i="18"/>
  <c r="K21" i="18"/>
  <c r="O21" i="18"/>
  <c r="O17" i="18" s="1"/>
  <c r="Q21" i="18"/>
  <c r="V21" i="18"/>
  <c r="G22" i="18"/>
  <c r="I22" i="18"/>
  <c r="K22" i="18"/>
  <c r="M22" i="18"/>
  <c r="O22" i="18"/>
  <c r="Q22" i="18"/>
  <c r="V22" i="18"/>
  <c r="AE24" i="18"/>
  <c r="G36" i="17"/>
  <c r="Q8" i="17"/>
  <c r="G9" i="17"/>
  <c r="G8" i="17" s="1"/>
  <c r="I9" i="17"/>
  <c r="I8" i="17" s="1"/>
  <c r="K9" i="17"/>
  <c r="O9" i="17"/>
  <c r="O8" i="17" s="1"/>
  <c r="Q9" i="17"/>
  <c r="V9" i="17"/>
  <c r="V8" i="17" s="1"/>
  <c r="G10" i="17"/>
  <c r="M10" i="17" s="1"/>
  <c r="I10" i="17"/>
  <c r="K10" i="17"/>
  <c r="O10" i="17"/>
  <c r="Q10" i="17"/>
  <c r="V10" i="17"/>
  <c r="G11" i="17"/>
  <c r="M11" i="17" s="1"/>
  <c r="I11" i="17"/>
  <c r="K11" i="17"/>
  <c r="K8" i="17" s="1"/>
  <c r="O11" i="17"/>
  <c r="Q11" i="17"/>
  <c r="V11" i="17"/>
  <c r="G12" i="17"/>
  <c r="I12" i="17"/>
  <c r="K12" i="17"/>
  <c r="M12" i="17"/>
  <c r="O12" i="17"/>
  <c r="Q12" i="17"/>
  <c r="V12" i="17"/>
  <c r="G13" i="17"/>
  <c r="K13" i="17"/>
  <c r="O13" i="17"/>
  <c r="G14" i="17"/>
  <c r="I14" i="17"/>
  <c r="I13" i="17" s="1"/>
  <c r="K14" i="17"/>
  <c r="M14" i="17"/>
  <c r="O14" i="17"/>
  <c r="Q14" i="17"/>
  <c r="Q13" i="17" s="1"/>
  <c r="V14" i="17"/>
  <c r="G15" i="17"/>
  <c r="M15" i="17" s="1"/>
  <c r="I15" i="17"/>
  <c r="K15" i="17"/>
  <c r="O15" i="17"/>
  <c r="Q15" i="17"/>
  <c r="V15" i="17"/>
  <c r="V13" i="17" s="1"/>
  <c r="Q16" i="17"/>
  <c r="G17" i="17"/>
  <c r="G16" i="17" s="1"/>
  <c r="I17" i="17"/>
  <c r="I16" i="17" s="1"/>
  <c r="K17" i="17"/>
  <c r="K16" i="17" s="1"/>
  <c r="O17" i="17"/>
  <c r="O16" i="17" s="1"/>
  <c r="Q17" i="17"/>
  <c r="V17" i="17"/>
  <c r="V16" i="17" s="1"/>
  <c r="G18" i="17"/>
  <c r="M18" i="17" s="1"/>
  <c r="I18" i="17"/>
  <c r="K18" i="17"/>
  <c r="O18" i="17"/>
  <c r="Q18" i="17"/>
  <c r="V18" i="17"/>
  <c r="G19" i="17"/>
  <c r="M19" i="17" s="1"/>
  <c r="I19" i="17"/>
  <c r="K19" i="17"/>
  <c r="O19" i="17"/>
  <c r="Q19" i="17"/>
  <c r="V19" i="17"/>
  <c r="G20" i="17"/>
  <c r="I20" i="17"/>
  <c r="K20" i="17"/>
  <c r="M20" i="17"/>
  <c r="O20" i="17"/>
  <c r="Q20" i="17"/>
  <c r="V20" i="17"/>
  <c r="O21" i="17"/>
  <c r="G22" i="17"/>
  <c r="I22" i="17"/>
  <c r="I21" i="17" s="1"/>
  <c r="K22" i="17"/>
  <c r="M22" i="17"/>
  <c r="O22" i="17"/>
  <c r="Q22" i="17"/>
  <c r="Q21" i="17" s="1"/>
  <c r="V22" i="17"/>
  <c r="V21" i="17" s="1"/>
  <c r="G23" i="17"/>
  <c r="M23" i="17" s="1"/>
  <c r="I23" i="17"/>
  <c r="K23" i="17"/>
  <c r="O23" i="17"/>
  <c r="Q23" i="17"/>
  <c r="V23" i="17"/>
  <c r="G24" i="17"/>
  <c r="I24" i="17"/>
  <c r="K24" i="17"/>
  <c r="M24" i="17"/>
  <c r="O24" i="17"/>
  <c r="Q24" i="17"/>
  <c r="V24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M27" i="17" s="1"/>
  <c r="I27" i="17"/>
  <c r="K27" i="17"/>
  <c r="K21" i="17" s="1"/>
  <c r="O27" i="17"/>
  <c r="Q27" i="17"/>
  <c r="V27" i="17"/>
  <c r="G28" i="17"/>
  <c r="I28" i="17"/>
  <c r="K28" i="17"/>
  <c r="M28" i="17"/>
  <c r="O28" i="17"/>
  <c r="Q28" i="17"/>
  <c r="V28" i="17"/>
  <c r="G29" i="17"/>
  <c r="K29" i="17"/>
  <c r="O29" i="17"/>
  <c r="G30" i="17"/>
  <c r="I30" i="17"/>
  <c r="I29" i="17" s="1"/>
  <c r="K30" i="17"/>
  <c r="M30" i="17"/>
  <c r="M29" i="17" s="1"/>
  <c r="O30" i="17"/>
  <c r="Q30" i="17"/>
  <c r="Q29" i="17" s="1"/>
  <c r="V30" i="17"/>
  <c r="V29" i="17" s="1"/>
  <c r="K31" i="17"/>
  <c r="V31" i="17"/>
  <c r="G32" i="17"/>
  <c r="I32" i="17"/>
  <c r="I31" i="17" s="1"/>
  <c r="K32" i="17"/>
  <c r="M32" i="17"/>
  <c r="O32" i="17"/>
  <c r="Q32" i="17"/>
  <c r="Q31" i="17" s="1"/>
  <c r="V32" i="17"/>
  <c r="G33" i="17"/>
  <c r="G31" i="17" s="1"/>
  <c r="I33" i="17"/>
  <c r="K33" i="17"/>
  <c r="O33" i="17"/>
  <c r="O31" i="17" s="1"/>
  <c r="Q33" i="17"/>
  <c r="V33" i="17"/>
  <c r="G34" i="17"/>
  <c r="M34" i="17" s="1"/>
  <c r="I34" i="17"/>
  <c r="K34" i="17"/>
  <c r="O34" i="17"/>
  <c r="Q34" i="17"/>
  <c r="V34" i="17"/>
  <c r="AE36" i="17"/>
  <c r="G20" i="16"/>
  <c r="G9" i="16"/>
  <c r="G8" i="16" s="1"/>
  <c r="I9" i="16"/>
  <c r="I8" i="16" s="1"/>
  <c r="K9" i="16"/>
  <c r="K8" i="16" s="1"/>
  <c r="O9" i="16"/>
  <c r="Q9" i="16"/>
  <c r="V9" i="16"/>
  <c r="G10" i="16"/>
  <c r="M10" i="16" s="1"/>
  <c r="I10" i="16"/>
  <c r="K10" i="16"/>
  <c r="O10" i="16"/>
  <c r="Q10" i="16"/>
  <c r="V10" i="16"/>
  <c r="G11" i="16"/>
  <c r="M11" i="16" s="1"/>
  <c r="I11" i="16"/>
  <c r="K11" i="16"/>
  <c r="O11" i="16"/>
  <c r="Q11" i="16"/>
  <c r="V11" i="16"/>
  <c r="G12" i="16"/>
  <c r="I12" i="16"/>
  <c r="K12" i="16"/>
  <c r="M12" i="16"/>
  <c r="O12" i="16"/>
  <c r="Q12" i="16"/>
  <c r="V12" i="16"/>
  <c r="G13" i="16"/>
  <c r="I13" i="16"/>
  <c r="K13" i="16"/>
  <c r="M13" i="16"/>
  <c r="O13" i="16"/>
  <c r="O8" i="16" s="1"/>
  <c r="Q13" i="16"/>
  <c r="V13" i="16"/>
  <c r="G14" i="16"/>
  <c r="I14" i="16"/>
  <c r="K14" i="16"/>
  <c r="M14" i="16"/>
  <c r="O14" i="16"/>
  <c r="Q14" i="16"/>
  <c r="Q8" i="16" s="1"/>
  <c r="V14" i="16"/>
  <c r="G15" i="16"/>
  <c r="I15" i="16"/>
  <c r="K15" i="16"/>
  <c r="M15" i="16"/>
  <c r="O15" i="16"/>
  <c r="Q15" i="16"/>
  <c r="V15" i="16"/>
  <c r="V8" i="16" s="1"/>
  <c r="O16" i="16"/>
  <c r="Q16" i="16"/>
  <c r="V16" i="16"/>
  <c r="G17" i="16"/>
  <c r="G16" i="16" s="1"/>
  <c r="I17" i="16"/>
  <c r="I16" i="16" s="1"/>
  <c r="K17" i="16"/>
  <c r="O17" i="16"/>
  <c r="Q17" i="16"/>
  <c r="V17" i="16"/>
  <c r="G18" i="16"/>
  <c r="M18" i="16" s="1"/>
  <c r="I18" i="16"/>
  <c r="K18" i="16"/>
  <c r="K16" i="16" s="1"/>
  <c r="O18" i="16"/>
  <c r="Q18" i="16"/>
  <c r="V18" i="16"/>
  <c r="AE20" i="16"/>
  <c r="G17" i="15"/>
  <c r="G9" i="15"/>
  <c r="G8" i="15" s="1"/>
  <c r="I9" i="15"/>
  <c r="K9" i="15"/>
  <c r="O9" i="15"/>
  <c r="O8" i="15" s="1"/>
  <c r="Q9" i="15"/>
  <c r="Q8" i="15" s="1"/>
  <c r="V9" i="15"/>
  <c r="G10" i="15"/>
  <c r="M10" i="15" s="1"/>
  <c r="I10" i="15"/>
  <c r="I8" i="15" s="1"/>
  <c r="K10" i="15"/>
  <c r="O10" i="15"/>
  <c r="Q10" i="15"/>
  <c r="V10" i="15"/>
  <c r="G11" i="15"/>
  <c r="M11" i="15" s="1"/>
  <c r="I11" i="15"/>
  <c r="K11" i="15"/>
  <c r="K8" i="15" s="1"/>
  <c r="O11" i="15"/>
  <c r="Q11" i="15"/>
  <c r="V11" i="15"/>
  <c r="V8" i="15" s="1"/>
  <c r="G12" i="15"/>
  <c r="M12" i="15"/>
  <c r="G13" i="15"/>
  <c r="I13" i="15"/>
  <c r="I12" i="15" s="1"/>
  <c r="K13" i="15"/>
  <c r="M13" i="15"/>
  <c r="O13" i="15"/>
  <c r="O12" i="15" s="1"/>
  <c r="Q13" i="15"/>
  <c r="V13" i="15"/>
  <c r="G14" i="15"/>
  <c r="I14" i="15"/>
  <c r="K14" i="15"/>
  <c r="K12" i="15" s="1"/>
  <c r="M14" i="15"/>
  <c r="O14" i="15"/>
  <c r="Q14" i="15"/>
  <c r="Q12" i="15" s="1"/>
  <c r="V14" i="15"/>
  <c r="G15" i="15"/>
  <c r="I15" i="15"/>
  <c r="K15" i="15"/>
  <c r="M15" i="15"/>
  <c r="O15" i="15"/>
  <c r="Q15" i="15"/>
  <c r="V15" i="15"/>
  <c r="V12" i="15" s="1"/>
  <c r="AE17" i="15"/>
  <c r="G24" i="14"/>
  <c r="O8" i="14"/>
  <c r="V8" i="14"/>
  <c r="G9" i="14"/>
  <c r="G8" i="14" s="1"/>
  <c r="I9" i="14"/>
  <c r="I8" i="14" s="1"/>
  <c r="K9" i="14"/>
  <c r="K8" i="14" s="1"/>
  <c r="O9" i="14"/>
  <c r="Q9" i="14"/>
  <c r="Q8" i="14" s="1"/>
  <c r="V9" i="14"/>
  <c r="G10" i="14"/>
  <c r="I10" i="14"/>
  <c r="G11" i="14"/>
  <c r="I11" i="14"/>
  <c r="K11" i="14"/>
  <c r="K10" i="14" s="1"/>
  <c r="M11" i="14"/>
  <c r="O11" i="14"/>
  <c r="O10" i="14" s="1"/>
  <c r="Q11" i="14"/>
  <c r="Q10" i="14" s="1"/>
  <c r="V11" i="14"/>
  <c r="G12" i="14"/>
  <c r="I12" i="14"/>
  <c r="K12" i="14"/>
  <c r="M12" i="14"/>
  <c r="O12" i="14"/>
  <c r="Q12" i="14"/>
  <c r="V12" i="14"/>
  <c r="G13" i="14"/>
  <c r="I13" i="14"/>
  <c r="K13" i="14"/>
  <c r="M13" i="14"/>
  <c r="O13" i="14"/>
  <c r="Q13" i="14"/>
  <c r="V13" i="14"/>
  <c r="G14" i="14"/>
  <c r="I14" i="14"/>
  <c r="K14" i="14"/>
  <c r="M14" i="14"/>
  <c r="O14" i="14"/>
  <c r="Q14" i="14"/>
  <c r="V14" i="14"/>
  <c r="V10" i="14" s="1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7" i="14"/>
  <c r="G18" i="14"/>
  <c r="M18" i="14" s="1"/>
  <c r="M17" i="14" s="1"/>
  <c r="I18" i="14"/>
  <c r="I17" i="14" s="1"/>
  <c r="K18" i="14"/>
  <c r="K17" i="14" s="1"/>
  <c r="O18" i="14"/>
  <c r="O17" i="14" s="1"/>
  <c r="Q18" i="14"/>
  <c r="V18" i="14"/>
  <c r="V17" i="14" s="1"/>
  <c r="G19" i="14"/>
  <c r="I19" i="14"/>
  <c r="K19" i="14"/>
  <c r="M19" i="14"/>
  <c r="O19" i="14"/>
  <c r="Q19" i="14"/>
  <c r="V19" i="14"/>
  <c r="G20" i="14"/>
  <c r="I20" i="14"/>
  <c r="K20" i="14"/>
  <c r="M20" i="14"/>
  <c r="O20" i="14"/>
  <c r="Q20" i="14"/>
  <c r="V20" i="14"/>
  <c r="G21" i="14"/>
  <c r="I21" i="14"/>
  <c r="K21" i="14"/>
  <c r="M21" i="14"/>
  <c r="O21" i="14"/>
  <c r="Q21" i="14"/>
  <c r="Q17" i="14" s="1"/>
  <c r="V21" i="14"/>
  <c r="G22" i="14"/>
  <c r="I22" i="14"/>
  <c r="K22" i="14"/>
  <c r="M22" i="14"/>
  <c r="O22" i="14"/>
  <c r="Q22" i="14"/>
  <c r="V22" i="14"/>
  <c r="AE24" i="14"/>
  <c r="G36" i="13"/>
  <c r="Q8" i="13"/>
  <c r="G9" i="13"/>
  <c r="G8" i="13" s="1"/>
  <c r="I9" i="13"/>
  <c r="I8" i="13" s="1"/>
  <c r="K9" i="13"/>
  <c r="K8" i="13" s="1"/>
  <c r="O9" i="13"/>
  <c r="O8" i="13" s="1"/>
  <c r="Q9" i="13"/>
  <c r="V9" i="13"/>
  <c r="V8" i="13" s="1"/>
  <c r="G10" i="13"/>
  <c r="M10" i="13" s="1"/>
  <c r="I10" i="13"/>
  <c r="K10" i="13"/>
  <c r="O10" i="13"/>
  <c r="Q10" i="13"/>
  <c r="V10" i="13"/>
  <c r="G11" i="13"/>
  <c r="I11" i="13"/>
  <c r="K11" i="13"/>
  <c r="M11" i="13"/>
  <c r="O11" i="13"/>
  <c r="Q11" i="13"/>
  <c r="V11" i="13"/>
  <c r="G12" i="13"/>
  <c r="I12" i="13"/>
  <c r="K12" i="13"/>
  <c r="M12" i="13"/>
  <c r="O12" i="13"/>
  <c r="Q12" i="13"/>
  <c r="V12" i="13"/>
  <c r="O13" i="13"/>
  <c r="G14" i="13"/>
  <c r="I14" i="13"/>
  <c r="I13" i="13" s="1"/>
  <c r="K14" i="13"/>
  <c r="M14" i="13"/>
  <c r="O14" i="13"/>
  <c r="Q14" i="13"/>
  <c r="Q13" i="13" s="1"/>
  <c r="V14" i="13"/>
  <c r="V13" i="13" s="1"/>
  <c r="G15" i="13"/>
  <c r="I15" i="13"/>
  <c r="K15" i="13"/>
  <c r="K13" i="13" s="1"/>
  <c r="M15" i="13"/>
  <c r="O15" i="13"/>
  <c r="Q15" i="13"/>
  <c r="V15" i="13"/>
  <c r="G16" i="13"/>
  <c r="G13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20" i="13"/>
  <c r="I20" i="13"/>
  <c r="I19" i="13" s="1"/>
  <c r="K20" i="13"/>
  <c r="M20" i="13"/>
  <c r="O20" i="13"/>
  <c r="O19" i="13" s="1"/>
  <c r="Q20" i="13"/>
  <c r="Q19" i="13" s="1"/>
  <c r="V20" i="13"/>
  <c r="G21" i="13"/>
  <c r="M21" i="13" s="1"/>
  <c r="I21" i="13"/>
  <c r="K21" i="13"/>
  <c r="O21" i="13"/>
  <c r="Q21" i="13"/>
  <c r="V21" i="13"/>
  <c r="G22" i="13"/>
  <c r="I22" i="13"/>
  <c r="K22" i="13"/>
  <c r="M22" i="13"/>
  <c r="O22" i="13"/>
  <c r="Q22" i="13"/>
  <c r="V22" i="13"/>
  <c r="V19" i="13" s="1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6" i="13"/>
  <c r="M26" i="13" s="1"/>
  <c r="I26" i="13"/>
  <c r="K26" i="13"/>
  <c r="O26" i="13"/>
  <c r="Q26" i="13"/>
  <c r="V26" i="13"/>
  <c r="G27" i="13"/>
  <c r="M27" i="13" s="1"/>
  <c r="I27" i="13"/>
  <c r="K27" i="13"/>
  <c r="K19" i="13" s="1"/>
  <c r="O27" i="13"/>
  <c r="Q27" i="13"/>
  <c r="V27" i="13"/>
  <c r="G28" i="13"/>
  <c r="I28" i="13"/>
  <c r="K28" i="13"/>
  <c r="M28" i="13"/>
  <c r="O28" i="13"/>
  <c r="Q28" i="13"/>
  <c r="V28" i="13"/>
  <c r="G29" i="13"/>
  <c r="M29" i="13" s="1"/>
  <c r="I29" i="13"/>
  <c r="K29" i="13"/>
  <c r="O29" i="13"/>
  <c r="Q29" i="13"/>
  <c r="V29" i="13"/>
  <c r="G30" i="13"/>
  <c r="I30" i="13"/>
  <c r="K30" i="13"/>
  <c r="M30" i="13"/>
  <c r="O30" i="13"/>
  <c r="Q30" i="13"/>
  <c r="V30" i="13"/>
  <c r="O31" i="13"/>
  <c r="V31" i="13"/>
  <c r="G32" i="13"/>
  <c r="G31" i="13" s="1"/>
  <c r="I32" i="13"/>
  <c r="I31" i="13" s="1"/>
  <c r="K32" i="13"/>
  <c r="O32" i="13"/>
  <c r="Q32" i="13"/>
  <c r="Q31" i="13" s="1"/>
  <c r="V32" i="13"/>
  <c r="G33" i="13"/>
  <c r="M33" i="13" s="1"/>
  <c r="I33" i="13"/>
  <c r="K33" i="13"/>
  <c r="O33" i="13"/>
  <c r="Q33" i="13"/>
  <c r="V33" i="13"/>
  <c r="G34" i="13"/>
  <c r="I34" i="13"/>
  <c r="K34" i="13"/>
  <c r="K31" i="13" s="1"/>
  <c r="M34" i="13"/>
  <c r="O34" i="13"/>
  <c r="Q34" i="13"/>
  <c r="V34" i="13"/>
  <c r="AE36" i="13"/>
  <c r="BA189" i="12"/>
  <c r="BA185" i="12"/>
  <c r="BA22" i="12"/>
  <c r="BA15" i="12"/>
  <c r="G8" i="12"/>
  <c r="I8" i="12"/>
  <c r="M8" i="12"/>
  <c r="Q8" i="12"/>
  <c r="G9" i="12"/>
  <c r="I9" i="12"/>
  <c r="K9" i="12"/>
  <c r="K8" i="12" s="1"/>
  <c r="M9" i="12"/>
  <c r="O9" i="12"/>
  <c r="O8" i="12" s="1"/>
  <c r="Q9" i="12"/>
  <c r="V9" i="12"/>
  <c r="V8" i="12" s="1"/>
  <c r="G11" i="12"/>
  <c r="K11" i="12"/>
  <c r="M11" i="12"/>
  <c r="Q11" i="12"/>
  <c r="G12" i="12"/>
  <c r="I12" i="12"/>
  <c r="I11" i="12" s="1"/>
  <c r="K12" i="12"/>
  <c r="M12" i="12"/>
  <c r="O12" i="12"/>
  <c r="O11" i="12" s="1"/>
  <c r="Q12" i="12"/>
  <c r="V12" i="12"/>
  <c r="V11" i="12" s="1"/>
  <c r="G14" i="12"/>
  <c r="I14" i="12"/>
  <c r="K14" i="12"/>
  <c r="M14" i="12"/>
  <c r="O14" i="12"/>
  <c r="Q14" i="12"/>
  <c r="V14" i="12"/>
  <c r="G16" i="12"/>
  <c r="Q16" i="12"/>
  <c r="V16" i="12"/>
  <c r="G17" i="12"/>
  <c r="M17" i="12" s="1"/>
  <c r="M16" i="12" s="1"/>
  <c r="I17" i="12"/>
  <c r="I16" i="12" s="1"/>
  <c r="K17" i="12"/>
  <c r="O17" i="12"/>
  <c r="O16" i="12" s="1"/>
  <c r="Q17" i="12"/>
  <c r="V17" i="12"/>
  <c r="G19" i="12"/>
  <c r="M19" i="12" s="1"/>
  <c r="I19" i="12"/>
  <c r="K19" i="12"/>
  <c r="K16" i="12" s="1"/>
  <c r="O19" i="12"/>
  <c r="Q19" i="12"/>
  <c r="V19" i="12"/>
  <c r="G20" i="12"/>
  <c r="I20" i="12"/>
  <c r="M20" i="12"/>
  <c r="V20" i="12"/>
  <c r="G21" i="12"/>
  <c r="I21" i="12"/>
  <c r="K21" i="12"/>
  <c r="K20" i="12" s="1"/>
  <c r="M21" i="12"/>
  <c r="O21" i="12"/>
  <c r="O20" i="12" s="1"/>
  <c r="Q21" i="12"/>
  <c r="V21" i="12"/>
  <c r="G23" i="12"/>
  <c r="I23" i="12"/>
  <c r="K23" i="12"/>
  <c r="M23" i="12"/>
  <c r="O23" i="12"/>
  <c r="Q23" i="12"/>
  <c r="Q20" i="12" s="1"/>
  <c r="V23" i="12"/>
  <c r="Q24" i="12"/>
  <c r="V24" i="12"/>
  <c r="G25" i="12"/>
  <c r="M25" i="12" s="1"/>
  <c r="I25" i="12"/>
  <c r="I24" i="12" s="1"/>
  <c r="K25" i="12"/>
  <c r="K24" i="12" s="1"/>
  <c r="O25" i="12"/>
  <c r="Q25" i="12"/>
  <c r="V25" i="12"/>
  <c r="G26" i="12"/>
  <c r="G24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I30" i="12"/>
  <c r="K30" i="12"/>
  <c r="M30" i="12"/>
  <c r="O30" i="12"/>
  <c r="O24" i="12" s="1"/>
  <c r="Q30" i="12"/>
  <c r="V30" i="12"/>
  <c r="G31" i="12"/>
  <c r="K31" i="12"/>
  <c r="O31" i="12"/>
  <c r="Q31" i="12"/>
  <c r="G32" i="12"/>
  <c r="I32" i="12"/>
  <c r="I31" i="12" s="1"/>
  <c r="K32" i="12"/>
  <c r="M32" i="12"/>
  <c r="O32" i="12"/>
  <c r="Q32" i="12"/>
  <c r="V32" i="12"/>
  <c r="V31" i="12" s="1"/>
  <c r="G34" i="12"/>
  <c r="M34" i="12" s="1"/>
  <c r="M31" i="12" s="1"/>
  <c r="I34" i="12"/>
  <c r="K34" i="12"/>
  <c r="O34" i="12"/>
  <c r="Q34" i="12"/>
  <c r="V34" i="12"/>
  <c r="G35" i="12"/>
  <c r="Q35" i="12"/>
  <c r="V35" i="12"/>
  <c r="G36" i="12"/>
  <c r="M36" i="12" s="1"/>
  <c r="M35" i="12" s="1"/>
  <c r="I36" i="12"/>
  <c r="I35" i="12" s="1"/>
  <c r="K36" i="12"/>
  <c r="O36" i="12"/>
  <c r="O35" i="12" s="1"/>
  <c r="Q36" i="12"/>
  <c r="V36" i="12"/>
  <c r="G38" i="12"/>
  <c r="M38" i="12" s="1"/>
  <c r="I38" i="12"/>
  <c r="K38" i="12"/>
  <c r="K35" i="12" s="1"/>
  <c r="O38" i="12"/>
  <c r="Q38" i="12"/>
  <c r="V38" i="12"/>
  <c r="G39" i="12"/>
  <c r="I39" i="12"/>
  <c r="K39" i="12"/>
  <c r="M39" i="12"/>
  <c r="O39" i="12"/>
  <c r="Q39" i="12"/>
  <c r="V39" i="12"/>
  <c r="O40" i="12"/>
  <c r="G41" i="12"/>
  <c r="G40" i="12" s="1"/>
  <c r="I76" i="1" s="1"/>
  <c r="I16" i="1" s="1"/>
  <c r="I41" i="12"/>
  <c r="K41" i="12"/>
  <c r="O41" i="12"/>
  <c r="Q41" i="12"/>
  <c r="Q40" i="12" s="1"/>
  <c r="V41" i="12"/>
  <c r="G43" i="12"/>
  <c r="I43" i="12"/>
  <c r="K43" i="12"/>
  <c r="M43" i="12"/>
  <c r="O43" i="12"/>
  <c r="Q43" i="12"/>
  <c r="V43" i="12"/>
  <c r="V40" i="12" s="1"/>
  <c r="G44" i="12"/>
  <c r="I44" i="12"/>
  <c r="K44" i="12"/>
  <c r="M44" i="12"/>
  <c r="O44" i="12"/>
  <c r="Q44" i="12"/>
  <c r="V44" i="12"/>
  <c r="G46" i="12"/>
  <c r="M46" i="12" s="1"/>
  <c r="I46" i="12"/>
  <c r="K46" i="12"/>
  <c r="O46" i="12"/>
  <c r="Q46" i="12"/>
  <c r="V46" i="12"/>
  <c r="G47" i="12"/>
  <c r="M47" i="12" s="1"/>
  <c r="I47" i="12"/>
  <c r="I40" i="12" s="1"/>
  <c r="K47" i="12"/>
  <c r="O47" i="12"/>
  <c r="Q47" i="12"/>
  <c r="V47" i="12"/>
  <c r="G53" i="12"/>
  <c r="M53" i="12" s="1"/>
  <c r="I53" i="12"/>
  <c r="K53" i="12"/>
  <c r="K40" i="12" s="1"/>
  <c r="O53" i="12"/>
  <c r="Q53" i="12"/>
  <c r="V53" i="12"/>
  <c r="G55" i="12"/>
  <c r="I55" i="12"/>
  <c r="K55" i="12"/>
  <c r="M55" i="12"/>
  <c r="O55" i="12"/>
  <c r="Q55" i="12"/>
  <c r="V55" i="12"/>
  <c r="I57" i="12"/>
  <c r="K57" i="12"/>
  <c r="M57" i="12"/>
  <c r="O57" i="12"/>
  <c r="V57" i="12"/>
  <c r="G58" i="12"/>
  <c r="G57" i="12" s="1"/>
  <c r="I58" i="12"/>
  <c r="K58" i="12"/>
  <c r="M58" i="12"/>
  <c r="O58" i="12"/>
  <c r="Q58" i="12"/>
  <c r="Q57" i="12" s="1"/>
  <c r="V58" i="12"/>
  <c r="I59" i="12"/>
  <c r="O59" i="12"/>
  <c r="Q59" i="12"/>
  <c r="V59" i="12"/>
  <c r="G60" i="12"/>
  <c r="I60" i="12"/>
  <c r="K60" i="12"/>
  <c r="K59" i="12" s="1"/>
  <c r="M60" i="12"/>
  <c r="O60" i="12"/>
  <c r="Q60" i="12"/>
  <c r="V60" i="12"/>
  <c r="G61" i="12"/>
  <c r="G59" i="12" s="1"/>
  <c r="I61" i="12"/>
  <c r="K61" i="12"/>
  <c r="O61" i="12"/>
  <c r="Q61" i="12"/>
  <c r="V61" i="12"/>
  <c r="G62" i="12"/>
  <c r="I62" i="12"/>
  <c r="V62" i="12"/>
  <c r="G63" i="12"/>
  <c r="M63" i="12" s="1"/>
  <c r="M62" i="12" s="1"/>
  <c r="I63" i="12"/>
  <c r="K63" i="12"/>
  <c r="K62" i="12" s="1"/>
  <c r="O63" i="12"/>
  <c r="O62" i="12" s="1"/>
  <c r="Q63" i="12"/>
  <c r="Q62" i="12" s="1"/>
  <c r="V63" i="12"/>
  <c r="G64" i="12"/>
  <c r="I64" i="12"/>
  <c r="K64" i="12"/>
  <c r="M64" i="12"/>
  <c r="O64" i="12"/>
  <c r="Q64" i="12"/>
  <c r="V64" i="12"/>
  <c r="G69" i="12"/>
  <c r="I69" i="12"/>
  <c r="K69" i="12"/>
  <c r="M69" i="12"/>
  <c r="O69" i="12"/>
  <c r="Q69" i="12"/>
  <c r="V69" i="12"/>
  <c r="G74" i="12"/>
  <c r="I74" i="12"/>
  <c r="K74" i="12"/>
  <c r="M74" i="12"/>
  <c r="O74" i="12"/>
  <c r="Q74" i="12"/>
  <c r="V74" i="12"/>
  <c r="G75" i="12"/>
  <c r="M75" i="12"/>
  <c r="O75" i="12"/>
  <c r="Q75" i="12"/>
  <c r="V75" i="12"/>
  <c r="G76" i="12"/>
  <c r="I76" i="12"/>
  <c r="I75" i="12" s="1"/>
  <c r="K76" i="12"/>
  <c r="K75" i="12" s="1"/>
  <c r="M76" i="12"/>
  <c r="O76" i="12"/>
  <c r="Q76" i="12"/>
  <c r="V76" i="12"/>
  <c r="G77" i="12"/>
  <c r="K77" i="12"/>
  <c r="Q77" i="12"/>
  <c r="V77" i="12"/>
  <c r="G78" i="12"/>
  <c r="M78" i="12" s="1"/>
  <c r="M77" i="12" s="1"/>
  <c r="I78" i="12"/>
  <c r="I77" i="12" s="1"/>
  <c r="K78" i="12"/>
  <c r="O78" i="12"/>
  <c r="O77" i="12" s="1"/>
  <c r="Q78" i="12"/>
  <c r="V78" i="12"/>
  <c r="I90" i="12"/>
  <c r="K90" i="12"/>
  <c r="G91" i="12"/>
  <c r="I91" i="12"/>
  <c r="K91" i="12"/>
  <c r="M91" i="12"/>
  <c r="O91" i="12"/>
  <c r="Q91" i="12"/>
  <c r="Q90" i="12" s="1"/>
  <c r="V91" i="12"/>
  <c r="V90" i="12" s="1"/>
  <c r="G93" i="12"/>
  <c r="I93" i="12"/>
  <c r="K93" i="12"/>
  <c r="M93" i="12"/>
  <c r="O93" i="12"/>
  <c r="O90" i="12" s="1"/>
  <c r="Q93" i="12"/>
  <c r="V93" i="12"/>
  <c r="G94" i="12"/>
  <c r="I94" i="12"/>
  <c r="K94" i="12"/>
  <c r="M94" i="12"/>
  <c r="O94" i="12"/>
  <c r="Q94" i="12"/>
  <c r="V94" i="12"/>
  <c r="G95" i="12"/>
  <c r="I95" i="12"/>
  <c r="K95" i="12"/>
  <c r="M95" i="12"/>
  <c r="O95" i="12"/>
  <c r="Q95" i="12"/>
  <c r="V95" i="12"/>
  <c r="G96" i="12"/>
  <c r="I96" i="12"/>
  <c r="K96" i="12"/>
  <c r="M96" i="12"/>
  <c r="O96" i="12"/>
  <c r="Q96" i="12"/>
  <c r="V96" i="12"/>
  <c r="G97" i="12"/>
  <c r="M97" i="12" s="1"/>
  <c r="I97" i="12"/>
  <c r="K97" i="12"/>
  <c r="O97" i="12"/>
  <c r="Q97" i="12"/>
  <c r="V97" i="12"/>
  <c r="G98" i="12"/>
  <c r="I98" i="12"/>
  <c r="V98" i="12"/>
  <c r="G99" i="12"/>
  <c r="M99" i="12" s="1"/>
  <c r="M98" i="12" s="1"/>
  <c r="I99" i="12"/>
  <c r="K99" i="12"/>
  <c r="K98" i="12" s="1"/>
  <c r="O99" i="12"/>
  <c r="O98" i="12" s="1"/>
  <c r="Q99" i="12"/>
  <c r="Q98" i="12" s="1"/>
  <c r="V99" i="12"/>
  <c r="G100" i="12"/>
  <c r="I100" i="12"/>
  <c r="K100" i="12"/>
  <c r="M100" i="12"/>
  <c r="O100" i="12"/>
  <c r="Q100" i="12"/>
  <c r="V100" i="12"/>
  <c r="G101" i="12"/>
  <c r="I101" i="12"/>
  <c r="K101" i="12"/>
  <c r="M101" i="12"/>
  <c r="O101" i="12"/>
  <c r="Q101" i="12"/>
  <c r="V101" i="12"/>
  <c r="G102" i="12"/>
  <c r="I102" i="12"/>
  <c r="K102" i="12"/>
  <c r="M102" i="12"/>
  <c r="O102" i="12"/>
  <c r="Q102" i="12"/>
  <c r="V102" i="12"/>
  <c r="O103" i="12"/>
  <c r="Q103" i="12"/>
  <c r="V103" i="12"/>
  <c r="G104" i="12"/>
  <c r="I104" i="12"/>
  <c r="I103" i="12" s="1"/>
  <c r="K104" i="12"/>
  <c r="K103" i="12" s="1"/>
  <c r="M104" i="12"/>
  <c r="O104" i="12"/>
  <c r="Q104" i="12"/>
  <c r="V104" i="12"/>
  <c r="G107" i="12"/>
  <c r="G103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11" i="12"/>
  <c r="M111" i="12" s="1"/>
  <c r="I111" i="12"/>
  <c r="K111" i="12"/>
  <c r="O111" i="12"/>
  <c r="Q111" i="12"/>
  <c r="V111" i="12"/>
  <c r="G114" i="12"/>
  <c r="I114" i="12"/>
  <c r="K114" i="12"/>
  <c r="M114" i="12"/>
  <c r="O114" i="12"/>
  <c r="O113" i="12" s="1"/>
  <c r="Q114" i="12"/>
  <c r="V114" i="12"/>
  <c r="V113" i="12" s="1"/>
  <c r="G115" i="12"/>
  <c r="I115" i="12"/>
  <c r="K115" i="12"/>
  <c r="M115" i="12"/>
  <c r="O115" i="12"/>
  <c r="Q115" i="12"/>
  <c r="Q113" i="12" s="1"/>
  <c r="V115" i="12"/>
  <c r="G116" i="12"/>
  <c r="I116" i="12"/>
  <c r="K116" i="12"/>
  <c r="M116" i="12"/>
  <c r="O116" i="12"/>
  <c r="Q116" i="12"/>
  <c r="V116" i="12"/>
  <c r="G117" i="12"/>
  <c r="I117" i="12"/>
  <c r="K117" i="12"/>
  <c r="M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I113" i="12" s="1"/>
  <c r="K119" i="12"/>
  <c r="O119" i="12"/>
  <c r="Q119" i="12"/>
  <c r="V119" i="12"/>
  <c r="G120" i="12"/>
  <c r="M120" i="12" s="1"/>
  <c r="I120" i="12"/>
  <c r="K120" i="12"/>
  <c r="K113" i="12" s="1"/>
  <c r="O120" i="12"/>
  <c r="Q120" i="12"/>
  <c r="V120" i="12"/>
  <c r="G121" i="12"/>
  <c r="I121" i="12"/>
  <c r="K121" i="12"/>
  <c r="M121" i="12"/>
  <c r="O121" i="12"/>
  <c r="Q121" i="12"/>
  <c r="V121" i="12"/>
  <c r="K122" i="12"/>
  <c r="O122" i="12"/>
  <c r="G123" i="12"/>
  <c r="G122" i="12" s="1"/>
  <c r="I123" i="12"/>
  <c r="K123" i="12"/>
  <c r="M123" i="12"/>
  <c r="O123" i="12"/>
  <c r="Q123" i="12"/>
  <c r="Q122" i="12" s="1"/>
  <c r="V123" i="12"/>
  <c r="G124" i="12"/>
  <c r="I124" i="12"/>
  <c r="K124" i="12"/>
  <c r="M124" i="12"/>
  <c r="O124" i="12"/>
  <c r="Q124" i="12"/>
  <c r="V124" i="12"/>
  <c r="V122" i="12" s="1"/>
  <c r="G125" i="12"/>
  <c r="I125" i="12"/>
  <c r="K125" i="12"/>
  <c r="M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I122" i="12" s="1"/>
  <c r="K127" i="12"/>
  <c r="O127" i="12"/>
  <c r="Q127" i="12"/>
  <c r="V127" i="12"/>
  <c r="G128" i="12"/>
  <c r="I128" i="12"/>
  <c r="K128" i="12"/>
  <c r="G129" i="12"/>
  <c r="I129" i="12"/>
  <c r="K129" i="12"/>
  <c r="M129" i="12"/>
  <c r="M128" i="12" s="1"/>
  <c r="O129" i="12"/>
  <c r="Q129" i="12"/>
  <c r="Q128" i="12" s="1"/>
  <c r="V129" i="12"/>
  <c r="V128" i="12" s="1"/>
  <c r="G130" i="12"/>
  <c r="I130" i="12"/>
  <c r="K130" i="12"/>
  <c r="M130" i="12"/>
  <c r="O130" i="12"/>
  <c r="O128" i="12" s="1"/>
  <c r="Q130" i="12"/>
  <c r="V130" i="12"/>
  <c r="G132" i="12"/>
  <c r="K132" i="12"/>
  <c r="M132" i="12"/>
  <c r="O132" i="12"/>
  <c r="Q132" i="12"/>
  <c r="G133" i="12"/>
  <c r="I133" i="12"/>
  <c r="I132" i="12" s="1"/>
  <c r="K133" i="12"/>
  <c r="M133" i="12"/>
  <c r="O133" i="12"/>
  <c r="Q133" i="12"/>
  <c r="V133" i="12"/>
  <c r="V132" i="12" s="1"/>
  <c r="G135" i="12"/>
  <c r="G134" i="12" s="1"/>
  <c r="I135" i="12"/>
  <c r="K135" i="12"/>
  <c r="O135" i="12"/>
  <c r="Q135" i="12"/>
  <c r="V135" i="12"/>
  <c r="G136" i="12"/>
  <c r="M136" i="12" s="1"/>
  <c r="I136" i="12"/>
  <c r="I134" i="12" s="1"/>
  <c r="K136" i="12"/>
  <c r="O136" i="12"/>
  <c r="Q136" i="12"/>
  <c r="V136" i="12"/>
  <c r="G139" i="12"/>
  <c r="M139" i="12" s="1"/>
  <c r="I139" i="12"/>
  <c r="K139" i="12"/>
  <c r="K134" i="12" s="1"/>
  <c r="O139" i="12"/>
  <c r="Q139" i="12"/>
  <c r="V139" i="12"/>
  <c r="G141" i="12"/>
  <c r="I141" i="12"/>
  <c r="K141" i="12"/>
  <c r="M141" i="12"/>
  <c r="O141" i="12"/>
  <c r="Q141" i="12"/>
  <c r="V141" i="12"/>
  <c r="G144" i="12"/>
  <c r="I144" i="12"/>
  <c r="K144" i="12"/>
  <c r="M144" i="12"/>
  <c r="O144" i="12"/>
  <c r="O134" i="12" s="1"/>
  <c r="Q144" i="12"/>
  <c r="V144" i="12"/>
  <c r="G147" i="12"/>
  <c r="I147" i="12"/>
  <c r="K147" i="12"/>
  <c r="M147" i="12"/>
  <c r="O147" i="12"/>
  <c r="Q147" i="12"/>
  <c r="Q134" i="12" s="1"/>
  <c r="V147" i="12"/>
  <c r="G148" i="12"/>
  <c r="I148" i="12"/>
  <c r="K148" i="12"/>
  <c r="M148" i="12"/>
  <c r="O148" i="12"/>
  <c r="Q148" i="12"/>
  <c r="V148" i="12"/>
  <c r="V134" i="12" s="1"/>
  <c r="G149" i="12"/>
  <c r="I149" i="12"/>
  <c r="K149" i="12"/>
  <c r="M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I152" i="12"/>
  <c r="K152" i="12"/>
  <c r="G153" i="12"/>
  <c r="I153" i="12"/>
  <c r="K153" i="12"/>
  <c r="M153" i="12"/>
  <c r="M152" i="12" s="1"/>
  <c r="O153" i="12"/>
  <c r="Q153" i="12"/>
  <c r="V153" i="12"/>
  <c r="V152" i="12" s="1"/>
  <c r="G154" i="12"/>
  <c r="I154" i="12"/>
  <c r="K154" i="12"/>
  <c r="M154" i="12"/>
  <c r="O154" i="12"/>
  <c r="O152" i="12" s="1"/>
  <c r="Q154" i="12"/>
  <c r="V154" i="12"/>
  <c r="G155" i="12"/>
  <c r="I155" i="12"/>
  <c r="K155" i="12"/>
  <c r="M155" i="12"/>
  <c r="O155" i="12"/>
  <c r="Q155" i="12"/>
  <c r="Q152" i="12" s="1"/>
  <c r="V155" i="12"/>
  <c r="G160" i="12"/>
  <c r="I160" i="12"/>
  <c r="K160" i="12"/>
  <c r="M160" i="12"/>
  <c r="O160" i="12"/>
  <c r="Q160" i="12"/>
  <c r="V160" i="12"/>
  <c r="K165" i="12"/>
  <c r="O165" i="12"/>
  <c r="Q165" i="12"/>
  <c r="V165" i="12"/>
  <c r="G166" i="12"/>
  <c r="G165" i="12" s="1"/>
  <c r="I166" i="12"/>
  <c r="K166" i="12"/>
  <c r="O166" i="12"/>
  <c r="Q166" i="12"/>
  <c r="V166" i="12"/>
  <c r="G174" i="12"/>
  <c r="M174" i="12" s="1"/>
  <c r="I174" i="12"/>
  <c r="I165" i="12" s="1"/>
  <c r="K174" i="12"/>
  <c r="O174" i="12"/>
  <c r="Q174" i="12"/>
  <c r="V174" i="12"/>
  <c r="G175" i="12"/>
  <c r="I175" i="12"/>
  <c r="K175" i="12"/>
  <c r="G176" i="12"/>
  <c r="I176" i="12"/>
  <c r="K176" i="12"/>
  <c r="M176" i="12"/>
  <c r="M175" i="12" s="1"/>
  <c r="O176" i="12"/>
  <c r="Q176" i="12"/>
  <c r="V176" i="12"/>
  <c r="V175" i="12" s="1"/>
  <c r="G177" i="12"/>
  <c r="I177" i="12"/>
  <c r="K177" i="12"/>
  <c r="M177" i="12"/>
  <c r="O177" i="12"/>
  <c r="O175" i="12" s="1"/>
  <c r="Q177" i="12"/>
  <c r="V177" i="12"/>
  <c r="G178" i="12"/>
  <c r="I178" i="12"/>
  <c r="K178" i="12"/>
  <c r="M178" i="12"/>
  <c r="O178" i="12"/>
  <c r="Q178" i="12"/>
  <c r="Q175" i="12" s="1"/>
  <c r="V178" i="12"/>
  <c r="G180" i="12"/>
  <c r="I180" i="12"/>
  <c r="K180" i="12"/>
  <c r="M180" i="12"/>
  <c r="O180" i="12"/>
  <c r="Q180" i="12"/>
  <c r="V180" i="12"/>
  <c r="G181" i="12"/>
  <c r="I181" i="12"/>
  <c r="K181" i="12"/>
  <c r="M181" i="12"/>
  <c r="O181" i="12"/>
  <c r="Q181" i="12"/>
  <c r="V181" i="12"/>
  <c r="G182" i="12"/>
  <c r="Q182" i="12"/>
  <c r="V182" i="12"/>
  <c r="G183" i="12"/>
  <c r="M183" i="12" s="1"/>
  <c r="M182" i="12" s="1"/>
  <c r="I183" i="12"/>
  <c r="I182" i="12" s="1"/>
  <c r="K183" i="12"/>
  <c r="O183" i="12"/>
  <c r="O182" i="12" s="1"/>
  <c r="Q183" i="12"/>
  <c r="V183" i="12"/>
  <c r="G186" i="12"/>
  <c r="M186" i="12" s="1"/>
  <c r="I186" i="12"/>
  <c r="K186" i="12"/>
  <c r="K182" i="12" s="1"/>
  <c r="O186" i="12"/>
  <c r="Q186" i="12"/>
  <c r="V186" i="12"/>
  <c r="G188" i="12"/>
  <c r="I188" i="12"/>
  <c r="K188" i="12"/>
  <c r="M188" i="12"/>
  <c r="O188" i="12"/>
  <c r="Q188" i="12"/>
  <c r="V188" i="12"/>
  <c r="AE191" i="12"/>
  <c r="F40" i="1" s="1"/>
  <c r="I20" i="1"/>
  <c r="I19" i="1"/>
  <c r="I18" i="1"/>
  <c r="I17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G191" i="12" l="1"/>
  <c r="F39" i="1"/>
  <c r="F41" i="1"/>
  <c r="M41" i="12"/>
  <c r="M40" i="12" s="1"/>
  <c r="I93" i="1"/>
  <c r="J91" i="1" s="1"/>
  <c r="M18" i="19"/>
  <c r="G18" i="19"/>
  <c r="AF29" i="19"/>
  <c r="M9" i="19"/>
  <c r="M8" i="19" s="1"/>
  <c r="M17" i="18"/>
  <c r="AF24" i="18"/>
  <c r="M9" i="18"/>
  <c r="M8" i="18" s="1"/>
  <c r="M21" i="17"/>
  <c r="M13" i="17"/>
  <c r="AF36" i="17"/>
  <c r="G21" i="17"/>
  <c r="M33" i="17"/>
  <c r="M31" i="17" s="1"/>
  <c r="M17" i="17"/>
  <c r="M16" i="17" s="1"/>
  <c r="M9" i="17"/>
  <c r="M8" i="17" s="1"/>
  <c r="M17" i="16"/>
  <c r="M16" i="16" s="1"/>
  <c r="M9" i="16"/>
  <c r="M8" i="16" s="1"/>
  <c r="AF20" i="16"/>
  <c r="M9" i="15"/>
  <c r="M8" i="15" s="1"/>
  <c r="AF17" i="15"/>
  <c r="M10" i="14"/>
  <c r="AF24" i="14"/>
  <c r="M9" i="14"/>
  <c r="M8" i="14" s="1"/>
  <c r="M19" i="13"/>
  <c r="AF36" i="13"/>
  <c r="G19" i="13"/>
  <c r="M32" i="13"/>
  <c r="M31" i="13" s="1"/>
  <c r="M16" i="13"/>
  <c r="M13" i="13" s="1"/>
  <c r="M9" i="13"/>
  <c r="M8" i="13" s="1"/>
  <c r="M90" i="12"/>
  <c r="M122" i="12"/>
  <c r="M113" i="12"/>
  <c r="G90" i="12"/>
  <c r="G113" i="12"/>
  <c r="AF191" i="12"/>
  <c r="M135" i="12"/>
  <c r="M134" i="12" s="1"/>
  <c r="M107" i="12"/>
  <c r="M103" i="12" s="1"/>
  <c r="M61" i="12"/>
  <c r="M59" i="12" s="1"/>
  <c r="M26" i="12"/>
  <c r="M24" i="12" s="1"/>
  <c r="M166" i="12"/>
  <c r="M165" i="12" s="1"/>
  <c r="I21" i="1"/>
  <c r="J28" i="1"/>
  <c r="J26" i="1"/>
  <c r="G38" i="1"/>
  <c r="F38" i="1"/>
  <c r="H32" i="1"/>
  <c r="J23" i="1"/>
  <c r="J24" i="1"/>
  <c r="J25" i="1"/>
  <c r="J27" i="1"/>
  <c r="E24" i="1"/>
  <c r="E26" i="1"/>
  <c r="F51" i="1" l="1"/>
  <c r="G41" i="1"/>
  <c r="G39" i="1"/>
  <c r="G51" i="1" s="1"/>
  <c r="G25" i="1" s="1"/>
  <c r="A25" i="1" s="1"/>
  <c r="A26" i="1" s="1"/>
  <c r="G26" i="1" s="1"/>
  <c r="G40" i="1"/>
  <c r="H40" i="1" s="1"/>
  <c r="I40" i="1" s="1"/>
  <c r="H41" i="1"/>
  <c r="I41" i="1" s="1"/>
  <c r="J64" i="1"/>
  <c r="J72" i="1"/>
  <c r="J75" i="1"/>
  <c r="J61" i="1"/>
  <c r="J74" i="1"/>
  <c r="J58" i="1"/>
  <c r="J79" i="1"/>
  <c r="J71" i="1"/>
  <c r="J63" i="1"/>
  <c r="J86" i="1"/>
  <c r="J59" i="1"/>
  <c r="J77" i="1"/>
  <c r="J73" i="1"/>
  <c r="J68" i="1"/>
  <c r="J62" i="1"/>
  <c r="J85" i="1"/>
  <c r="J80" i="1"/>
  <c r="J67" i="1"/>
  <c r="J89" i="1"/>
  <c r="J70" i="1"/>
  <c r="J88" i="1"/>
  <c r="J65" i="1"/>
  <c r="J90" i="1"/>
  <c r="J78" i="1"/>
  <c r="J87" i="1"/>
  <c r="J92" i="1"/>
  <c r="J66" i="1"/>
  <c r="J81" i="1"/>
  <c r="J69" i="1"/>
  <c r="J83" i="1"/>
  <c r="J82" i="1"/>
  <c r="J84" i="1"/>
  <c r="J76" i="1"/>
  <c r="J60" i="1"/>
  <c r="H39" i="1" l="1"/>
  <c r="H51" i="1" s="1"/>
  <c r="G23" i="1"/>
  <c r="A23" i="1" s="1"/>
  <c r="A24" i="1" s="1"/>
  <c r="G24" i="1" s="1"/>
  <c r="A27" i="1" s="1"/>
  <c r="A29" i="1" s="1"/>
  <c r="G29" i="1" s="1"/>
  <c r="G27" i="1" s="1"/>
  <c r="G28" i="1"/>
  <c r="J93" i="1"/>
  <c r="I39" i="1" l="1"/>
  <c r="I51" i="1" s="1"/>
  <c r="J43" i="1" l="1"/>
  <c r="J45" i="1"/>
  <c r="J44" i="1"/>
  <c r="J49" i="1"/>
  <c r="J48" i="1"/>
  <c r="J50" i="1"/>
  <c r="J41" i="1"/>
  <c r="J40" i="1"/>
  <c r="J42" i="1"/>
  <c r="J46" i="1"/>
  <c r="J39" i="1"/>
  <c r="J51" i="1" s="1"/>
  <c r="J47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<sst xmlns="http://schemas.openxmlformats.org/spreadsheetml/2006/main" count="2003" uniqueCount="530">
  <si>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</si>
  <si>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</si>
  <si>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</si>
  <si>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</si>
  <si>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</si>
  <si>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</si>
  <si>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</si>
  <si>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</si>
  <si>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</si>
  <si>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</si>
  <si>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</si>
  <si>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</si>
  <si>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</si>
  <si>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</si>
  <si>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</si>
  <si>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</si>
  <si>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</si>
  <si>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</si>
  <si>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</si>
  <si>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</si>
  <si>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</si>
  <si>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</si>
  <si>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</si>
  <si>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</si>
  <si>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</si>
  <si>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</si>
  <si>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</si>
  <si>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</si>
  <si>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</si>
  <si>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</si>
  <si>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</si>
  <si>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</si>
  <si>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</si>
  <si>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</si>
  <si>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</si>
  <si>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</si>
  <si>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</si>
  <si>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</si>
  <si>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</si>
  <si>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</si>
  <si>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</si>
  <si>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</si>
  <si>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</si>
  <si>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2017/12</t>
  </si>
  <si>
    <t>Základní škola Ostrava, Zelená 42</t>
  </si>
  <si>
    <t>Atelier GAMA s.r.o.</t>
  </si>
  <si>
    <t>Nádražní 213/10</t>
  </si>
  <si>
    <t>Ostrava-Moravská Ostrava</t>
  </si>
  <si>
    <t>70200</t>
  </si>
  <si>
    <t>05362253</t>
  </si>
  <si>
    <t>CZ05362253</t>
  </si>
  <si>
    <t>Stavba</t>
  </si>
  <si>
    <t>S01</t>
  </si>
  <si>
    <t>Stavební</t>
  </si>
  <si>
    <t>1</t>
  </si>
  <si>
    <t>S02</t>
  </si>
  <si>
    <t>Silnoproud</t>
  </si>
  <si>
    <t>01</t>
  </si>
  <si>
    <t>KT</t>
  </si>
  <si>
    <t>02</t>
  </si>
  <si>
    <t>SP</t>
  </si>
  <si>
    <t>03</t>
  </si>
  <si>
    <t>SV</t>
  </si>
  <si>
    <t>04</t>
  </si>
  <si>
    <t>Rozvaděče</t>
  </si>
  <si>
    <t>S03</t>
  </si>
  <si>
    <t>Slaboproud</t>
  </si>
  <si>
    <t>SK</t>
  </si>
  <si>
    <t>CCTV</t>
  </si>
  <si>
    <t>AV+VDT</t>
  </si>
  <si>
    <t>Celkem za stavbu</t>
  </si>
  <si>
    <t>CZK</t>
  </si>
  <si>
    <t>Rekapitulace dílů</t>
  </si>
  <si>
    <t>Typ dílu</t>
  </si>
  <si>
    <t>_1</t>
  </si>
  <si>
    <t>Elektroinstalační materiál</t>
  </si>
  <si>
    <t>Přípojné místo</t>
  </si>
  <si>
    <t>_10</t>
  </si>
  <si>
    <t>Materiál AV technika</t>
  </si>
  <si>
    <t>Rozvaděče a příslušenství</t>
  </si>
  <si>
    <t>_11</t>
  </si>
  <si>
    <t>Materiál Videotelefon</t>
  </si>
  <si>
    <t>_12</t>
  </si>
  <si>
    <t>Kabely</t>
  </si>
  <si>
    <t>_2</t>
  </si>
  <si>
    <t>Kabelové soubory</t>
  </si>
  <si>
    <t>Rozvaděč</t>
  </si>
  <si>
    <t>_3</t>
  </si>
  <si>
    <t>Jiné práce</t>
  </si>
  <si>
    <t>Propojovací kabely</t>
  </si>
  <si>
    <t>_4</t>
  </si>
  <si>
    <t>Kabely a trasy</t>
  </si>
  <si>
    <t>_5</t>
  </si>
  <si>
    <t>Aktivní prvky</t>
  </si>
  <si>
    <t>_6</t>
  </si>
  <si>
    <t>Instalační materiál</t>
  </si>
  <si>
    <t>_7</t>
  </si>
  <si>
    <t>Hardware CCTV</t>
  </si>
  <si>
    <t>_8</t>
  </si>
  <si>
    <t>Svítidla včetně zdrojů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</si>
  <si>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</si>
  <si>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</si>
  <si>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</si>
  <si>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</si>
  <si>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</si>
  <si>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</si>
  <si>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</si>
  <si>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</si>
  <si>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Upravy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</si>
  <si>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</si>
  <si>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</si>
  <si>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</si>
  <si>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</si>
  <si>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</si>
  <si>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</si>
  <si>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</si>
  <si>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</si>
  <si>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VN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</si>
  <si>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</si>
  <si>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</si>
  <si>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</si>
  <si>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</si>
  <si>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</si>
  <si>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</si>
  <si>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</si>
  <si>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</si>
  <si>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783</t>
  </si>
  <si>
    <t>Nátěry</t>
  </si>
  <si>
    <t>784</t>
  </si>
  <si>
    <t>Malby</t>
  </si>
  <si>
    <t>799</t>
  </si>
  <si>
    <t>Ostatní</t>
  </si>
  <si>
    <t>D96</t>
  </si>
  <si>
    <t>Přesuny suti a vybouraných hmot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</si>
  <si>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</si>
  <si>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</si>
  <si>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</si>
  <si>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</si>
  <si>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</si>
  <si>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</si>
  <si>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</si>
  <si>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</si>
  <si>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</si>
  <si>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</si>
  <si>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</si>
  <si>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</si>
  <si>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</si>
  <si>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</si>
  <si>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</si>
  <si>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</si>
  <si>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</si>
  <si>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</si>
  <si>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</si>
  <si>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</si>
  <si>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</si>
  <si>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</si>
  <si>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</si>
  <si>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</si>
  <si>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</si>
  <si>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</si>
  <si>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</si>
  <si>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</si>
  <si>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121101101R00</t>
  </si>
  <si>
    <t>Sejmutí ornice s přemístěním do 50 m</t>
  </si>
  <si>
    <t>m3</t>
  </si>
  <si>
    <t>RTS 18/ I</t>
  </si>
  <si>
    <t>POL1_1</t>
  </si>
  <si>
    <t>5*7*0,2</t>
  </si>
  <si>
    <t>VV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</si>
  <si>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</si>
  <si>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</si>
  <si>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</si>
  <si>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</si>
  <si>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POL1_</t>
  </si>
  <si>
    <t>s přemístěním hmot na skládku na vzdálenost do 3 m nebo s naložením na dopravní prostředek</t>
  </si>
  <si>
    <t>SPI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</si>
  <si>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</si>
  <si>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</si>
  <si>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</si>
  <si>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132201110R00</t>
  </si>
  <si>
    <t>Hloubení rýh š.do 60 cm v hor.3 do 50 m3, STROJNĚ</t>
  </si>
  <si>
    <t>0,3*0,6*(3,7+3,7+1,6+1,6+4,7+4,7+4,7+4,7+1,8+1,8)*1,3</t>
  </si>
  <si>
    <t>132201119R00</t>
  </si>
  <si>
    <t>Příplatek za lepivost - hloubení rýh 60 cm v hor.3</t>
  </si>
  <si>
    <t>RTS 13/ I</t>
  </si>
  <si>
    <t>596215041R00</t>
  </si>
  <si>
    <t>Kladení zámkové dlažby do drtě tloušťka dlažby 80 mm, tloušťka lože 50 mm</t>
  </si>
  <si>
    <t>s provedením lože z kameniva drceného, s vyplněním spár, s dvojitým hutněním a se smetením přebytečného materiálu na krajnici. S dodáním hmot pro lože a výplň spár.</t>
  </si>
  <si>
    <t>592452655R</t>
  </si>
  <si>
    <t>dlažba betonová dvouvrstvá; obdélník; šedá; l = 200 mm; š = 100 mm; tl. 80,0 mm</t>
  </si>
  <si>
    <t>SPCM</t>
  </si>
  <si>
    <t>POL3_</t>
  </si>
  <si>
    <t>162201102R00</t>
  </si>
  <si>
    <t>Vodorovné přemístění výkopku z hor.1-4 do 50 m</t>
  </si>
  <si>
    <t>162701105R00</t>
  </si>
  <si>
    <t>Vodorovné přemístění výkopku z hor.1-4 do 10000 m</t>
  </si>
  <si>
    <t>180402111R00</t>
  </si>
  <si>
    <t>Založení trávníku parkového výsevem v rovině</t>
  </si>
  <si>
    <t>181301103R00</t>
  </si>
  <si>
    <t>Rozprostření ornice, rovina, tl. 15-20 cm,do 500m2</t>
  </si>
  <si>
    <t>184102115R00</t>
  </si>
  <si>
    <t>Výsadba dřevin s balem D do 60 cm, v rovině</t>
  </si>
  <si>
    <t>kus</t>
  </si>
  <si>
    <t>199000005R00</t>
  </si>
  <si>
    <t>Poplatek za skládku zeminy 1- 4</t>
  </si>
  <si>
    <t>t</t>
  </si>
  <si>
    <t>215901101RT5</t>
  </si>
  <si>
    <t>Zhutnění podloží z hornin nesoudržných do 92% PS, vibrační deskou</t>
  </si>
  <si>
    <t>7,1*3,7</t>
  </si>
  <si>
    <t>271571112R00</t>
  </si>
  <si>
    <t>Polštář základu ze štěrkopísku netříděného</t>
  </si>
  <si>
    <t>564211111R00</t>
  </si>
  <si>
    <t>Podklad nebo podsyp ze štěrkopísku tloušťka po zhutnění 50 mm</t>
  </si>
  <si>
    <t>s rozprostřením, vlhčením a zhutněním</t>
  </si>
  <si>
    <t>564851111RT2</t>
  </si>
  <si>
    <t>Podklad ze štěrkodrti s rozprostřením a zhutněním frakce 0-32 mm, tloušťka po zhutnění 150 mm</t>
  </si>
  <si>
    <t>564861111RT4</t>
  </si>
  <si>
    <t>Podklad ze štěrkodrti s rozprostřením a zhutněním frakce 0-63 mm, tloušťka po zhutnění 200 mm</t>
  </si>
  <si>
    <t>273316131RU1</t>
  </si>
  <si>
    <t>Základ.desky z betonu prostého vodostaveb. C25/30, XC4 odolnost proti korozi způsobené karbonací</t>
  </si>
  <si>
    <t>1,6*5*2*0,15+0,15*2,1*3,65</t>
  </si>
  <si>
    <t>273351215R00</t>
  </si>
  <si>
    <t>Bednění stěn základových desek - zřízení</t>
  </si>
  <si>
    <t>273351216R00</t>
  </si>
  <si>
    <t>Bednění stěn základových desek - odstranění</t>
  </si>
  <si>
    <t>Včetně očištění, vytřídění a uložení bedního materiálu.</t>
  </si>
  <si>
    <t>POP</t>
  </si>
  <si>
    <t>273361921RT5</t>
  </si>
  <si>
    <t>Výztuž základových desek ze svařovaných sítí, průměr drátu  6,0, oka 150/150 mm KH20</t>
  </si>
  <si>
    <t>274316131RU1</t>
  </si>
  <si>
    <t>třídy C25/30, stupeň vlivu prostředí XC4 - odolnost proti korozi způsobené karbonací</t>
  </si>
  <si>
    <t>nad úrovní terénu beton pohledový</t>
  </si>
  <si>
    <t>0,3*0,65*1,6+4,7*2*0,3*0,8+4,7*2*0,3*0,3*0,5</t>
  </si>
  <si>
    <t>0,95*2*0,3*(1,5+3,65)</t>
  </si>
  <si>
    <t>2*4,7*0,3*0,95+2*4,7*0,3*0,3*0,5</t>
  </si>
  <si>
    <t>(1,6+1,5)*0,3*1,1</t>
  </si>
  <si>
    <t>274351215R00</t>
  </si>
  <si>
    <t>1,4*(5+5+5+5+2,1+2,1+3,65+1,5)</t>
  </si>
  <si>
    <t>274351216R00</t>
  </si>
  <si>
    <t>Bednění stěn základových pasů - odstranění</t>
  </si>
  <si>
    <t>Včetně očištění, vytřídění a uložení bednicího materiálu.</t>
  </si>
  <si>
    <t>02656022R</t>
  </si>
  <si>
    <t>dřevina listnatá Rododendron; Rhododendron; v = 40 až 50 cm; kontejner 20 l</t>
  </si>
  <si>
    <t>POL3_1</t>
  </si>
  <si>
    <t>317145331R00</t>
  </si>
  <si>
    <t>342255028RT1</t>
  </si>
  <si>
    <t>602031111R00</t>
  </si>
  <si>
    <t xml:space="preserve">Potažení stěn skelnou tkaninou </t>
  </si>
  <si>
    <t>611422231R00</t>
  </si>
  <si>
    <t>Oprava omítek stropů žb.žebr.do 10% pl.- štukových</t>
  </si>
  <si>
    <t>Včetně pomocného pracovního lešení o výšce podlahy do 1900 mm a pro zatížení do 1,5 kPa.</t>
  </si>
  <si>
    <t>strop 2.14 : 76,89</t>
  </si>
  <si>
    <t>strop 2.02 : 64,40</t>
  </si>
  <si>
    <t>strop schodiště : 25</t>
  </si>
  <si>
    <t>612421231R00</t>
  </si>
  <si>
    <t>Oprava vápen.omítek stěn do 10 % pl. - štukových</t>
  </si>
  <si>
    <t>stěny 2.14 : 36,5*3,8</t>
  </si>
  <si>
    <t>stěny 2.02 : 34*3,8</t>
  </si>
  <si>
    <t>schodiště 2.22 : 20*3,8</t>
  </si>
  <si>
    <t>2.04 dotčená část : 20,2*3,8</t>
  </si>
  <si>
    <t>612475211RT1</t>
  </si>
  <si>
    <t>941955002R00</t>
  </si>
  <si>
    <t>Lešení lehké pomocné, výška podlahy do 1,9 m</t>
  </si>
  <si>
    <t>952901111R00</t>
  </si>
  <si>
    <t>Vyčištění budov o výšce podlaží do 4 m</t>
  </si>
  <si>
    <t>1.05 : 201,08</t>
  </si>
  <si>
    <t>1.11 : 10,26</t>
  </si>
  <si>
    <t>1.26 : 64,65</t>
  </si>
  <si>
    <t>1.29 : 17,20</t>
  </si>
  <si>
    <t>1.03 : 8,06</t>
  </si>
  <si>
    <t>2.19 : 342,65</t>
  </si>
  <si>
    <t>2.10 : 105,67</t>
  </si>
  <si>
    <t>2.14 : 76,89</t>
  </si>
  <si>
    <t>2.13 : 37,29</t>
  </si>
  <si>
    <t>2.04 : 75,03</t>
  </si>
  <si>
    <t>2.02 : 64,4</t>
  </si>
  <si>
    <t>961055111R00</t>
  </si>
  <si>
    <t>Bourání základů železobetonových</t>
  </si>
  <si>
    <t>0,4*0,6*1,5*2+0,4*0,6*0,9</t>
  </si>
  <si>
    <t>962081141R00</t>
  </si>
  <si>
    <t>Bourání příček ze skleněných tvárnic tl. 15 cm</t>
  </si>
  <si>
    <t>963042819R00</t>
  </si>
  <si>
    <t>Bourání schodišťových stupňů betonových</t>
  </si>
  <si>
    <t>m</t>
  </si>
  <si>
    <t>965081713R00</t>
  </si>
  <si>
    <t>Bourání dlaždic keramických tl. 1 cm, nad 1 m2</t>
  </si>
  <si>
    <t>968061125R00</t>
  </si>
  <si>
    <t>Vyvěšení dřevěných dveřních křídel pl. do 2 m2</t>
  </si>
  <si>
    <t>968072455R00</t>
  </si>
  <si>
    <t>Vybourání kovových dveřních zárubní pl. do 2 m2</t>
  </si>
  <si>
    <t>979011111R00</t>
  </si>
  <si>
    <t>Svislá doprava suti a vybour. hmot za 2.NP a 1.PP</t>
  </si>
  <si>
    <t>POL1_3</t>
  </si>
  <si>
    <t>979082111R00</t>
  </si>
  <si>
    <t>Vnitrostaveništní doprava suti do 10 m</t>
  </si>
  <si>
    <t>979082121R00</t>
  </si>
  <si>
    <t>Příplatek k vnitrost. dopravě suti za dalších 5 m</t>
  </si>
  <si>
    <t>998012021R00</t>
  </si>
  <si>
    <t>Přesun hmot pro budovy monolitické výšky do 6 m</t>
  </si>
  <si>
    <t>766661122R00</t>
  </si>
  <si>
    <t>Montáž dveří do zárubně,otevíravých 1kř.nad 0,8 m</t>
  </si>
  <si>
    <t>POL1_7</t>
  </si>
  <si>
    <t>místnost 2.13 a 2.14 : 3</t>
  </si>
  <si>
    <t>úprava vstupu : 1</t>
  </si>
  <si>
    <t>998766101R00</t>
  </si>
  <si>
    <t>Přesun hmot pro truhlářské konstr., výšky do 6 m</t>
  </si>
  <si>
    <t>611601204R</t>
  </si>
  <si>
    <t>2.14 : 2</t>
  </si>
  <si>
    <t>2.13 : 1</t>
  </si>
  <si>
    <t>61165403R</t>
  </si>
  <si>
    <t>místnost 2.02 : 1</t>
  </si>
  <si>
    <t>767221130R00</t>
  </si>
  <si>
    <t>Montáž zábradlí schod.z trubek, do zdiva,nad 25 kg</t>
  </si>
  <si>
    <t>767649194R00</t>
  </si>
  <si>
    <t>Montáž doplňků dveří, madla, včetně dodávky madla kartačovaná nerez</t>
  </si>
  <si>
    <t>767996803R00</t>
  </si>
  <si>
    <t>Demontáž atypických ocelových konstr. do 250 kg</t>
  </si>
  <si>
    <t>kg</t>
  </si>
  <si>
    <t>998767101R00</t>
  </si>
  <si>
    <t>Přesun hmot pro zámečnické konstr., výšky do 6 m</t>
  </si>
  <si>
    <t>SCHOD 01</t>
  </si>
  <si>
    <t>Demontáž stupně katedry</t>
  </si>
  <si>
    <t xml:space="preserve">ks    </t>
  </si>
  <si>
    <t>Vlastní</t>
  </si>
  <si>
    <t>Indiv</t>
  </si>
  <si>
    <t>TAB 01</t>
  </si>
  <si>
    <t>Demontáž tabule</t>
  </si>
  <si>
    <t>TAB 02</t>
  </si>
  <si>
    <t>Montáž tabule</t>
  </si>
  <si>
    <t>55395100.AR</t>
  </si>
  <si>
    <t>Zábradlí ocelové trubkové</t>
  </si>
  <si>
    <t>771120111R00</t>
  </si>
  <si>
    <t>Kladení dlaždic na stupnice do tmele, jedna řada</t>
  </si>
  <si>
    <t>58582138.AR</t>
  </si>
  <si>
    <t>597642068R</t>
  </si>
  <si>
    <t>771101210R00</t>
  </si>
  <si>
    <t>Příprava podkladu pod dlažby penetrace podkladu pod dlažby</t>
  </si>
  <si>
    <t>800-771</t>
  </si>
  <si>
    <t>771575109RT1</t>
  </si>
  <si>
    <t>Montáž podlah z dlaždic keramických 300 x 300 mm, režných nebo glazovaných, hladkých, kladených do flexibilního tmele</t>
  </si>
  <si>
    <t>965048515R00</t>
  </si>
  <si>
    <t>Broušení betonového povrchu do tloušťky 5 mm</t>
  </si>
  <si>
    <t>801-3</t>
  </si>
  <si>
    <t>965081713RT1</t>
  </si>
  <si>
    <t>Bourání podlah z keramických dlaždic, tloušťky do 10 mm, plochy přes 1 m2</t>
  </si>
  <si>
    <t>bez podkladního lože, s jakoukoliv výplní spár</t>
  </si>
  <si>
    <t>998771101R00</t>
  </si>
  <si>
    <t>Přesun hmot pro podlahy z dlaždic, výšky do 6 m</t>
  </si>
  <si>
    <t>775981113R00</t>
  </si>
  <si>
    <t>Lišta hliníková přechodová, různá výška krytin</t>
  </si>
  <si>
    <t>776101121R00</t>
  </si>
  <si>
    <t>Provedení penetrace podkladu</t>
  </si>
  <si>
    <t>776421100RU1</t>
  </si>
  <si>
    <t>Lepení podlahových soklíků z PVC a vinylu, včetně dodávky soklíku PVC</t>
  </si>
  <si>
    <t>2.14 : 36,5</t>
  </si>
  <si>
    <t>776431010R00</t>
  </si>
  <si>
    <t>Montáž podlahových soklíků z koberc. pásů na lištu</t>
  </si>
  <si>
    <t>včetně soklové lišty.</t>
  </si>
  <si>
    <t>2.02 : 35</t>
  </si>
  <si>
    <t>776511810RT1</t>
  </si>
  <si>
    <t>Odstranění PVC a koberců lepených bez podložky, z ploch nad 20 m2</t>
  </si>
  <si>
    <t>2.14 : 2*76,89</t>
  </si>
  <si>
    <t>776521100RU2</t>
  </si>
  <si>
    <t>776572100RV1</t>
  </si>
  <si>
    <t>Lepení povlakových podlah z pásů textilních, včetně zátěžového koberce</t>
  </si>
  <si>
    <t>998776101R00</t>
  </si>
  <si>
    <t>Přesun hmot pro podlahy povlakové, výšky do 6 m</t>
  </si>
  <si>
    <t>PLOŠ 01</t>
  </si>
  <si>
    <t>Schodišťová plošina - dle specifikací</t>
  </si>
  <si>
    <t>69751001R</t>
  </si>
  <si>
    <t>RTS 16/ II</t>
  </si>
  <si>
    <t>073889114R00</t>
  </si>
  <si>
    <t>Provedení nátěru barvou syntetickou, zábradlí</t>
  </si>
  <si>
    <t>783112210R00</t>
  </si>
  <si>
    <t>Nátěr olejový OK "A" trojnásobný</t>
  </si>
  <si>
    <t>783801811R00</t>
  </si>
  <si>
    <t>Odstranění nátěrů z omítek stropů, oškrabáním</t>
  </si>
  <si>
    <t/>
  </si>
  <si>
    <t>783801812R00</t>
  </si>
  <si>
    <t>Odstranění nátěrů z omítek stěn, oškrabáním</t>
  </si>
  <si>
    <t>784191201R00</t>
  </si>
  <si>
    <t>784195212R00</t>
  </si>
  <si>
    <t>979990161R00</t>
  </si>
  <si>
    <t>Poplatek za skládku suti - dřevo</t>
  </si>
  <si>
    <t>979990181R00</t>
  </si>
  <si>
    <t>Poplatek za skládku suti - PVC podlahová krytina, koberce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</si>
  <si>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</si>
  <si>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</si>
  <si>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</si>
  <si>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</si>
  <si>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</si>
  <si>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979990101R00</t>
  </si>
  <si>
    <t>Poplatek za skládku suti - směs betonu a cihel</t>
  </si>
  <si>
    <t>005111020R</t>
  </si>
  <si>
    <t>Vytyčení stavby</t>
  </si>
  <si>
    <t>Soubor</t>
  </si>
  <si>
    <t>Vyhotovení protokolu o vytyčení stavby se seznamem souřadnic vytyčených bodů a jejich polohopisnými (S-JTSK) a výškopisnými (Bpv) hodnotami.</t>
  </si>
  <si>
    <t>005121 R</t>
  </si>
  <si>
    <t>Zařízení staveniště</t>
  </si>
  <si>
    <t>Veškeré náklady spojené s vybudováním, provozem a odstraněním zařízení staveniště.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</si>
  <si>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</si>
  <si>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</si>
  <si>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</si>
  <si>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SUM</t>
  </si>
  <si>
    <t>Geodetické zaměření rohů stavby, stabilizace bodů a sestavení laviček.</t>
  </si>
  <si>
    <t>END</t>
  </si>
  <si>
    <t>Pol__1</t>
  </si>
  <si>
    <t>TR.OHEB.MONOF.1425</t>
  </si>
  <si>
    <t>Pol__2</t>
  </si>
  <si>
    <t>Pol__3</t>
  </si>
  <si>
    <t>Krabice KP68</t>
  </si>
  <si>
    <t>ks</t>
  </si>
  <si>
    <t>Pol__4</t>
  </si>
  <si>
    <t>Krabice kruhová odbočná s víčkem KO97V</t>
  </si>
  <si>
    <t>Pol__5</t>
  </si>
  <si>
    <t>CYKY-J 3x1,5</t>
  </si>
  <si>
    <t>Pol__6</t>
  </si>
  <si>
    <t>CYKY-J 7x1,5</t>
  </si>
  <si>
    <t>Pol__7</t>
  </si>
  <si>
    <t>CYKY-J 3x2,5</t>
  </si>
  <si>
    <t>Pol__8</t>
  </si>
  <si>
    <t>CYKY-J 5x6</t>
  </si>
  <si>
    <t>Pol__9</t>
  </si>
  <si>
    <t>H07V-U 6</t>
  </si>
  <si>
    <t>Pol__10</t>
  </si>
  <si>
    <t>Průraz ve zdivu cihel. tl. 30cm, do průměru 6cm, vč. začištění</t>
  </si>
  <si>
    <t>Pol__11</t>
  </si>
  <si>
    <t>Průraz ve zdivu cihel. tl. 60cm, do průměru 6cm, vč. začištění</t>
  </si>
  <si>
    <t>Pol__12</t>
  </si>
  <si>
    <t>Vysekání kapsy v cihl. zdi, krabice do 100x100x50 mm</t>
  </si>
  <si>
    <t>Pol__13</t>
  </si>
  <si>
    <t>Vysekání drážky v cihl. zdi do hl. 30 mm, š. do 30 mm</t>
  </si>
  <si>
    <t>Pol__14</t>
  </si>
  <si>
    <t>Vysekání drážky v cihl. zdi do hl. 30 mm, š. do 70 mm</t>
  </si>
  <si>
    <t>Pol__15</t>
  </si>
  <si>
    <t>Vyplnění a omítnutí drážky hl. 30 mm, š. do 30 mm</t>
  </si>
  <si>
    <t>Pol__16</t>
  </si>
  <si>
    <t>Vyplnění  a omítnutí drážky hl. 30 mm, š. do 70 mm</t>
  </si>
  <si>
    <t>Pol__17</t>
  </si>
  <si>
    <t>Vnitrostaveništní doprava suti a vybouraných hmot pro budovy v do 18 m ručně</t>
  </si>
  <si>
    <t>Pol__18</t>
  </si>
  <si>
    <t>Odvoz suti na skládku a vybouraných hmot nebo meziskládku do 1 km se složením</t>
  </si>
  <si>
    <t>Pol__19</t>
  </si>
  <si>
    <t>Příplatek k odvozu suti a vybouraných hmot na skládku ZKD 1 km přes 1 km</t>
  </si>
  <si>
    <t>Pol__20</t>
  </si>
  <si>
    <t>Poplatek za uložení stavebního směsného odpadu na skládce (skládkovné)</t>
  </si>
  <si>
    <t>Pol__21</t>
  </si>
  <si>
    <t>Demontáž stávajících elektroinstalací</t>
  </si>
  <si>
    <t>hod</t>
  </si>
  <si>
    <t>Pol__22</t>
  </si>
  <si>
    <t>Koordinace a spolupráce s jinými profesemi</t>
  </si>
  <si>
    <t>Pol__23</t>
  </si>
  <si>
    <t>HZS</t>
  </si>
  <si>
    <t>Rozvaděč RMO-úprava</t>
  </si>
  <si>
    <t>kpl</t>
  </si>
  <si>
    <t>Zásuvka bílá 2P+T MODUL 45</t>
  </si>
  <si>
    <t>Pl. Inst. krabice do betonu 16/24M</t>
  </si>
  <si>
    <t>Podlahová kr. 24M pro krytinu, šedá</t>
  </si>
  <si>
    <t>Přepínač ř.6+6</t>
  </si>
  <si>
    <t>2_rameček bílý</t>
  </si>
  <si>
    <t>Přidružený materiál</t>
  </si>
  <si>
    <t>set</t>
  </si>
  <si>
    <t>Úprava stávajících silnoproudých instalací</t>
  </si>
  <si>
    <t>Přidružený materiál k úpravám stáv. elektroinstalací</t>
  </si>
  <si>
    <t>Provedení vých. elektrorevize, vyprac. reviz. zprávy</t>
  </si>
  <si>
    <t>"1" - Asimetrické LED svítidlo pro osvětlení tabule (4186 lm; 35.0 W; 1xLED)</t>
  </si>
  <si>
    <t>"2" - Přisazené LED svítidlo s parabolickou mřížkou splňující UGR &lt; 19 (3400 lm; 40.0 W; 1xLED)</t>
  </si>
  <si>
    <t>Přidružený materiál (svorky apod.)</t>
  </si>
  <si>
    <t>Demontáže a likvidace stávajících svítidel</t>
  </si>
  <si>
    <t>Rozvodnice zápustná 3x12M</t>
  </si>
  <si>
    <t>Spínač páčkový MSO-32-3</t>
  </si>
  <si>
    <t>Úprava stávajícího rozvaděče</t>
  </si>
  <si>
    <t>Přidružený materiál k úpravám rozvaděče                                              (kryty, svorky,, retrofity, vydrátování apod.)</t>
  </si>
  <si>
    <t>Podlahová krabice 3x2 moduly 45x45mm, do mazaniny, nosnost 150kg, rámeček pro vložení podlahové kr</t>
  </si>
  <si>
    <t>keystone modul kat.6</t>
  </si>
  <si>
    <t>POL12_1</t>
  </si>
  <si>
    <t>držák keystone modul 45x22,5mm</t>
  </si>
  <si>
    <t>Vnitřní vybavení podlahové krabice</t>
  </si>
  <si>
    <t>Patchpanel 24 port, 1U, kat. 6</t>
  </si>
  <si>
    <t>19" Organizér, plastový kanál, 1U</t>
  </si>
  <si>
    <t>propojovací kabel RJ45/RJ45, U/UTP,  1m, kat. 6, šedá</t>
  </si>
  <si>
    <t>propojovací kabel RJ45/RJ45, U/UTP,  2m, kat. 6, šedá</t>
  </si>
  <si>
    <t>propojovací kabel RJ45/RJ45, U/UTP,  3m, kat. 6, šedá</t>
  </si>
  <si>
    <t>propojovací kabel RJ45/RJ45, U/UTP,  5m, kat. 6, šedá</t>
  </si>
  <si>
    <t>UTP instalační kabel Cat.6, LS0H</t>
  </si>
  <si>
    <t>Vyřezání podlahy pro uložení chrániček, šíře 70mm, hl.70mm</t>
  </si>
  <si>
    <t>Vysekání lože do podlahy pro instalaci podlahových krabic</t>
  </si>
  <si>
    <t>betonová mazanina</t>
  </si>
  <si>
    <t>drobný elektroinstalační materiál</t>
  </si>
  <si>
    <t>odvoz suti na skládku do 40km</t>
  </si>
  <si>
    <t>Switch 48 port, 100/1000 TX/RX, 2x combo GBIC SFP, RM, 1U,</t>
  </si>
  <si>
    <t>Měření vývodů SK kat.5e vč. měř. protokolů</t>
  </si>
  <si>
    <t>Oživení systému</t>
  </si>
  <si>
    <t>Revize, zaškolení obsluhy, odzkoušení systému</t>
  </si>
  <si>
    <t>Záznamové zařízení CCTV, IP, pro 4 kamery s rozlišením 2MPIX, HDD 3TB,LAN, HDMI</t>
  </si>
  <si>
    <t>Monitor 24", Full HD, 24/7/365,vč. nástěnného držáku</t>
  </si>
  <si>
    <t>Vnitřní kamera dome, 2Mpx, 2.8-10mm, IR 20m, 12VDC/PoE, IP44</t>
  </si>
  <si>
    <t>LV 20x20mm, bílá</t>
  </si>
  <si>
    <t>průrazy vč. začištění</t>
  </si>
  <si>
    <t>Spolupráce s ostatními profesemi</t>
  </si>
  <si>
    <t>Revize, měření, zaškolení obsluhy, odzkoušení systému</t>
  </si>
  <si>
    <t>kabel HDMI 10m, pozlacené kontakty</t>
  </si>
  <si>
    <t>lišta LV 20x20mm, bílá</t>
  </si>
  <si>
    <t>Monitor videotelefonu, bus, nástěnný, 7" barevný displej, handsfree</t>
  </si>
  <si>
    <t>Napájecí zdroj 230V/12V, 2A,na DIN</t>
  </si>
  <si>
    <t>Plastový rozvodnice pro zdroj, pro 10 modulů, IP44</t>
  </si>
  <si>
    <t>Tablo VDT, barevná kamera, antivandal, 4xtlačítko, stříška, pod omítku</t>
  </si>
  <si>
    <t>Elektrický zámek 12V, nízkoodběrový, s aretací</t>
  </si>
  <si>
    <t>kabel 2x1,5 kroucený pár</t>
  </si>
  <si>
    <t>kabel CYKY 3x1,5</t>
  </si>
  <si>
    <t>kabel CYSY 2x1</t>
  </si>
  <si>
    <t>Překlad porobeton. plochý  150x124x1300</t>
  </si>
  <si>
    <t>Omítka vnitřních stěn váp. sádr. jednovrstvá, tloušťka vrstvy 5 mm</t>
  </si>
  <si>
    <t>Dveře vnitřní CPL plné 1kř. 90x197 cm, dekor</t>
  </si>
  <si>
    <t>Dveře vnitřní lamino CPL 1kř. 90x197, plná DTD</t>
  </si>
  <si>
    <t>lepicí tmel, na obklady a dlažby, třída C2T S1</t>
  </si>
  <si>
    <t>Dlažba mrazuvzdorná, protiskluzová reliéfní 300x600x9 mm</t>
  </si>
  <si>
    <t>Lepení povlak.podlah z pásů PVC na lepidlo, včetně podlahoviny PVC, tl. 2,0 mm</t>
  </si>
  <si>
    <t>Lišta kobercová  7x55 mm, dl. 2,5 m</t>
  </si>
  <si>
    <t>Penetrace podkladu hloubková pod malbu</t>
  </si>
  <si>
    <t>Malba tekutá, otiratelná, bílá, 2 x nátěr</t>
  </si>
  <si>
    <t>chránička plastová  40 mm</t>
  </si>
  <si>
    <t>Svodič DG M TNS 275</t>
  </si>
  <si>
    <t>Jistič-10B-1</t>
  </si>
  <si>
    <t>Jistič-16B-1</t>
  </si>
  <si>
    <t>Jistič-25B-3</t>
  </si>
  <si>
    <t>Proudový chránič 16B-1N-030A</t>
  </si>
  <si>
    <t>trubka chránička 50mm uložená do konstrukce podlahy</t>
  </si>
  <si>
    <t>Bednění stěn základových pasů zřízení</t>
  </si>
  <si>
    <t>Příčky z porobetonových desek tl. 15 cm, desky P 2 - 500, 599 x 249 x 150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</si>
</sst>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algorithmName="SHA-512" hashValue="ngDy+6L32avVQRAl622Fk/2SNfuSPsXnysT4ZNk9t9pl8h0zUl174oHYfoCfv2/zSRU3gIPo36FYmtX9tg2yYQ==" saltValue="slW6d/TMS6D1lh9lzTEA5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65</v>
      </c>
      <c r="C3" s="245" t="s">
        <v>66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59</v>
      </c>
      <c r="C4" s="248" t="s">
        <v>68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96</v>
      </c>
      <c r="C8" s="185" t="s">
        <v>97</v>
      </c>
      <c r="D8" s="165"/>
      <c r="E8" s="166"/>
      <c r="F8" s="167"/>
      <c r="G8" s="167">
        <f>SUMIF(AG9:AG12,"&lt;&gt;NOR",G9:G12)</f>
        <v>0</v>
      </c>
      <c r="H8" s="167"/>
      <c r="I8" s="167">
        <f>SUM(I9:I12)</f>
        <v>0</v>
      </c>
      <c r="J8" s="167"/>
      <c r="K8" s="167">
        <f>SUM(K9:K12)</f>
        <v>0</v>
      </c>
      <c r="L8" s="167"/>
      <c r="M8" s="167">
        <f>SUM(M9:M12)</f>
        <v>0</v>
      </c>
      <c r="N8" s="167"/>
      <c r="O8" s="167">
        <f>SUM(O9:O12)</f>
        <v>0</v>
      </c>
      <c r="P8" s="167"/>
      <c r="Q8" s="167">
        <f>SUM(Q9:Q12)</f>
        <v>0</v>
      </c>
      <c r="R8" s="167"/>
      <c r="S8" s="167"/>
      <c r="T8" s="168"/>
      <c r="U8" s="162"/>
      <c r="V8" s="162">
        <f>SUM(V9:V12)</f>
        <v>0</v>
      </c>
      <c r="W8" s="162"/>
      <c r="AG8" t="s">
        <v>161</v>
      </c>
    </row>
    <row r="9" spans="1:60" outlineLevel="1" x14ac:dyDescent="0.2">
      <c r="A9" s="177">
        <v>1</v>
      </c>
      <c r="B9" s="178" t="s">
        <v>406</v>
      </c>
      <c r="C9" s="188" t="s">
        <v>494</v>
      </c>
      <c r="D9" s="179" t="s">
        <v>411</v>
      </c>
      <c r="E9" s="180">
        <v>1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7">
        <v>2</v>
      </c>
      <c r="B10" s="178" t="s">
        <v>406</v>
      </c>
      <c r="C10" s="188" t="s">
        <v>495</v>
      </c>
      <c r="D10" s="179" t="s">
        <v>411</v>
      </c>
      <c r="E10" s="180">
        <v>1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2"/>
      <c r="S10" s="182" t="s">
        <v>323</v>
      </c>
      <c r="T10" s="183" t="s">
        <v>324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475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7">
        <v>3</v>
      </c>
      <c r="B11" s="178" t="s">
        <v>406</v>
      </c>
      <c r="C11" s="188" t="s">
        <v>496</v>
      </c>
      <c r="D11" s="179" t="s">
        <v>411</v>
      </c>
      <c r="E11" s="180">
        <v>1</v>
      </c>
      <c r="F11" s="181"/>
      <c r="G11" s="182">
        <f>ROUND(E11*F11,2)</f>
        <v>0</v>
      </c>
      <c r="H11" s="181"/>
      <c r="I11" s="182">
        <f>ROUND(E11*H11,2)</f>
        <v>0</v>
      </c>
      <c r="J11" s="181"/>
      <c r="K11" s="182">
        <f>ROUND(E11*J11,2)</f>
        <v>0</v>
      </c>
      <c r="L11" s="182">
        <v>21</v>
      </c>
      <c r="M11" s="182">
        <f>G11*(1+L11/100)</f>
        <v>0</v>
      </c>
      <c r="N11" s="182">
        <v>0</v>
      </c>
      <c r="O11" s="182">
        <f>ROUND(E11*N11,2)</f>
        <v>0</v>
      </c>
      <c r="P11" s="182">
        <v>0</v>
      </c>
      <c r="Q11" s="182">
        <f>ROUND(E11*P11,2)</f>
        <v>0</v>
      </c>
      <c r="R11" s="182"/>
      <c r="S11" s="182" t="s">
        <v>323</v>
      </c>
      <c r="T11" s="183" t="s">
        <v>324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475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7">
        <v>4</v>
      </c>
      <c r="B12" s="178" t="s">
        <v>406</v>
      </c>
      <c r="C12" s="188" t="s">
        <v>481</v>
      </c>
      <c r="D12" s="179" t="s">
        <v>411</v>
      </c>
      <c r="E12" s="180">
        <v>1</v>
      </c>
      <c r="F12" s="181"/>
      <c r="G12" s="182">
        <f>ROUND(E12*F12,2)</f>
        <v>0</v>
      </c>
      <c r="H12" s="181"/>
      <c r="I12" s="182">
        <f>ROUND(E12*H12,2)</f>
        <v>0</v>
      </c>
      <c r="J12" s="181"/>
      <c r="K12" s="182">
        <f>ROUND(E12*J12,2)</f>
        <v>0</v>
      </c>
      <c r="L12" s="182">
        <v>21</v>
      </c>
      <c r="M12" s="182">
        <f>G12*(1+L12/100)</f>
        <v>0</v>
      </c>
      <c r="N12" s="182">
        <v>0</v>
      </c>
      <c r="O12" s="182">
        <f>ROUND(E12*N12,2)</f>
        <v>0</v>
      </c>
      <c r="P12" s="182">
        <v>0</v>
      </c>
      <c r="Q12" s="182">
        <f>ROUND(E12*P12,2)</f>
        <v>0</v>
      </c>
      <c r="R12" s="182"/>
      <c r="S12" s="182" t="s">
        <v>323</v>
      </c>
      <c r="T12" s="183" t="s">
        <v>324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475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x14ac:dyDescent="0.2">
      <c r="A13" s="163" t="s">
        <v>160</v>
      </c>
      <c r="B13" s="164" t="s">
        <v>98</v>
      </c>
      <c r="C13" s="185" t="s">
        <v>83</v>
      </c>
      <c r="D13" s="165"/>
      <c r="E13" s="166"/>
      <c r="F13" s="167"/>
      <c r="G13" s="167">
        <f>SUMIF(AG14:AG16,"&lt;&gt;NOR",G14:G16)</f>
        <v>0</v>
      </c>
      <c r="H13" s="167"/>
      <c r="I13" s="167">
        <f>SUM(I14:I16)</f>
        <v>0</v>
      </c>
      <c r="J13" s="167"/>
      <c r="K13" s="167">
        <f>SUM(K14:K16)</f>
        <v>0</v>
      </c>
      <c r="L13" s="167"/>
      <c r="M13" s="167">
        <f>SUM(M14:M16)</f>
        <v>0</v>
      </c>
      <c r="N13" s="167"/>
      <c r="O13" s="167">
        <f>SUM(O14:O16)</f>
        <v>0</v>
      </c>
      <c r="P13" s="167"/>
      <c r="Q13" s="167">
        <f>SUM(Q14:Q16)</f>
        <v>0</v>
      </c>
      <c r="R13" s="167"/>
      <c r="S13" s="167"/>
      <c r="T13" s="168"/>
      <c r="U13" s="162"/>
      <c r="V13" s="162">
        <f>SUM(V14:V16)</f>
        <v>0</v>
      </c>
      <c r="W13" s="162"/>
      <c r="AG13" t="s">
        <v>161</v>
      </c>
    </row>
    <row r="14" spans="1:60" outlineLevel="1" x14ac:dyDescent="0.2">
      <c r="A14" s="177">
        <v>5</v>
      </c>
      <c r="B14" s="178" t="s">
        <v>408</v>
      </c>
      <c r="C14" s="188" t="s">
        <v>484</v>
      </c>
      <c r="D14" s="179" t="s">
        <v>283</v>
      </c>
      <c r="E14" s="180">
        <v>30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2">
        <v>0</v>
      </c>
      <c r="O14" s="182">
        <f>ROUND(E14*N14,2)</f>
        <v>0</v>
      </c>
      <c r="P14" s="182">
        <v>0</v>
      </c>
      <c r="Q14" s="182">
        <f>ROUND(E14*P14,2)</f>
        <v>0</v>
      </c>
      <c r="R14" s="182"/>
      <c r="S14" s="182" t="s">
        <v>323</v>
      </c>
      <c r="T14" s="183" t="s">
        <v>324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7">
        <v>6</v>
      </c>
      <c r="B15" s="178" t="s">
        <v>408</v>
      </c>
      <c r="C15" s="188" t="s">
        <v>497</v>
      </c>
      <c r="D15" s="179" t="s">
        <v>283</v>
      </c>
      <c r="E15" s="180">
        <v>30</v>
      </c>
      <c r="F15" s="181"/>
      <c r="G15" s="182">
        <f>ROUND(E15*F15,2)</f>
        <v>0</v>
      </c>
      <c r="H15" s="181"/>
      <c r="I15" s="182">
        <f>ROUND(E15*H15,2)</f>
        <v>0</v>
      </c>
      <c r="J15" s="181"/>
      <c r="K15" s="182">
        <f>ROUND(E15*J15,2)</f>
        <v>0</v>
      </c>
      <c r="L15" s="182">
        <v>21</v>
      </c>
      <c r="M15" s="182">
        <f>G15*(1+L15/100)</f>
        <v>0</v>
      </c>
      <c r="N15" s="182">
        <v>0</v>
      </c>
      <c r="O15" s="182">
        <f>ROUND(E15*N15,2)</f>
        <v>0</v>
      </c>
      <c r="P15" s="182">
        <v>0</v>
      </c>
      <c r="Q15" s="182">
        <f>ROUND(E15*P15,2)</f>
        <v>0</v>
      </c>
      <c r="R15" s="182"/>
      <c r="S15" s="182" t="s">
        <v>323</v>
      </c>
      <c r="T15" s="183" t="s">
        <v>324</v>
      </c>
      <c r="U15" s="159">
        <v>0</v>
      </c>
      <c r="V15" s="159">
        <f>ROUND(E15*U15,2)</f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475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7">
        <v>7</v>
      </c>
      <c r="B16" s="178" t="s">
        <v>408</v>
      </c>
      <c r="C16" s="188" t="s">
        <v>488</v>
      </c>
      <c r="D16" s="179" t="s">
        <v>461</v>
      </c>
      <c r="E16" s="180">
        <v>1</v>
      </c>
      <c r="F16" s="181"/>
      <c r="G16" s="182">
        <f>ROUND(E16*F16,2)</f>
        <v>0</v>
      </c>
      <c r="H16" s="181"/>
      <c r="I16" s="182">
        <f>ROUND(E16*H16,2)</f>
        <v>0</v>
      </c>
      <c r="J16" s="181"/>
      <c r="K16" s="182">
        <f>ROUND(E16*J16,2)</f>
        <v>0</v>
      </c>
      <c r="L16" s="182">
        <v>21</v>
      </c>
      <c r="M16" s="182">
        <f>G16*(1+L16/100)</f>
        <v>0</v>
      </c>
      <c r="N16" s="182">
        <v>0</v>
      </c>
      <c r="O16" s="182">
        <f>ROUND(E16*N16,2)</f>
        <v>0</v>
      </c>
      <c r="P16" s="182">
        <v>0</v>
      </c>
      <c r="Q16" s="182">
        <f>ROUND(E16*P16,2)</f>
        <v>0</v>
      </c>
      <c r="R16" s="182"/>
      <c r="S16" s="182" t="s">
        <v>323</v>
      </c>
      <c r="T16" s="183" t="s">
        <v>324</v>
      </c>
      <c r="U16" s="159">
        <v>0</v>
      </c>
      <c r="V16" s="159">
        <f>ROUND(E16*U16,2)</f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475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x14ac:dyDescent="0.2">
      <c r="A17" s="163" t="s">
        <v>160</v>
      </c>
      <c r="B17" s="164" t="s">
        <v>130</v>
      </c>
      <c r="C17" s="185" t="s">
        <v>131</v>
      </c>
      <c r="D17" s="165"/>
      <c r="E17" s="166"/>
      <c r="F17" s="167"/>
      <c r="G17" s="167">
        <f>SUMIF(AG18:AG22,"&lt;&gt;NOR",G18:G22)</f>
        <v>0</v>
      </c>
      <c r="H17" s="167"/>
      <c r="I17" s="167">
        <f>SUM(I18:I22)</f>
        <v>0</v>
      </c>
      <c r="J17" s="167"/>
      <c r="K17" s="167">
        <f>SUM(K18:K22)</f>
        <v>0</v>
      </c>
      <c r="L17" s="167"/>
      <c r="M17" s="167">
        <f>SUM(M18:M22)</f>
        <v>0</v>
      </c>
      <c r="N17" s="167"/>
      <c r="O17" s="167">
        <f>SUM(O18:O22)</f>
        <v>0</v>
      </c>
      <c r="P17" s="167"/>
      <c r="Q17" s="167">
        <f>SUM(Q18:Q22)</f>
        <v>0</v>
      </c>
      <c r="R17" s="167"/>
      <c r="S17" s="167"/>
      <c r="T17" s="168"/>
      <c r="U17" s="162"/>
      <c r="V17" s="162">
        <f>SUM(V18:V22)</f>
        <v>0</v>
      </c>
      <c r="W17" s="162"/>
      <c r="AG17" t="s">
        <v>161</v>
      </c>
    </row>
    <row r="18" spans="1:60" outlineLevel="1" x14ac:dyDescent="0.2">
      <c r="A18" s="177">
        <v>8</v>
      </c>
      <c r="B18" s="178" t="s">
        <v>409</v>
      </c>
      <c r="C18" s="188" t="s">
        <v>452</v>
      </c>
      <c r="D18" s="179" t="s">
        <v>448</v>
      </c>
      <c r="E18" s="180">
        <v>2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2">
        <v>0</v>
      </c>
      <c r="O18" s="182">
        <f>ROUND(E18*N18,2)</f>
        <v>0</v>
      </c>
      <c r="P18" s="182">
        <v>0</v>
      </c>
      <c r="Q18" s="182">
        <f>ROUND(E18*P18,2)</f>
        <v>0</v>
      </c>
      <c r="R18" s="182"/>
      <c r="S18" s="182" t="s">
        <v>323</v>
      </c>
      <c r="T18" s="183" t="s">
        <v>324</v>
      </c>
      <c r="U18" s="159">
        <v>0</v>
      </c>
      <c r="V18" s="159">
        <f>ROUND(E18*U18,2)</f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166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77">
        <v>9</v>
      </c>
      <c r="B19" s="178" t="s">
        <v>409</v>
      </c>
      <c r="C19" s="188" t="s">
        <v>498</v>
      </c>
      <c r="D19" s="179" t="s">
        <v>411</v>
      </c>
      <c r="E19" s="180">
        <v>1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2">
        <v>0</v>
      </c>
      <c r="O19" s="182">
        <f>ROUND(E19*N19,2)</f>
        <v>0</v>
      </c>
      <c r="P19" s="182">
        <v>0</v>
      </c>
      <c r="Q19" s="182">
        <f>ROUND(E19*P19,2)</f>
        <v>0</v>
      </c>
      <c r="R19" s="182"/>
      <c r="S19" s="182" t="s">
        <v>323</v>
      </c>
      <c r="T19" s="183" t="s">
        <v>324</v>
      </c>
      <c r="U19" s="159">
        <v>0</v>
      </c>
      <c r="V19" s="159">
        <f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475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77">
        <v>10</v>
      </c>
      <c r="B20" s="178" t="s">
        <v>409</v>
      </c>
      <c r="C20" s="188" t="s">
        <v>499</v>
      </c>
      <c r="D20" s="179" t="s">
        <v>448</v>
      </c>
      <c r="E20" s="180">
        <v>2</v>
      </c>
      <c r="F20" s="181"/>
      <c r="G20" s="182">
        <f>ROUND(E20*F20,2)</f>
        <v>0</v>
      </c>
      <c r="H20" s="181"/>
      <c r="I20" s="182">
        <f>ROUND(E20*H20,2)</f>
        <v>0</v>
      </c>
      <c r="J20" s="181"/>
      <c r="K20" s="182">
        <f>ROUND(E20*J20,2)</f>
        <v>0</v>
      </c>
      <c r="L20" s="182">
        <v>21</v>
      </c>
      <c r="M20" s="182">
        <f>G20*(1+L20/100)</f>
        <v>0</v>
      </c>
      <c r="N20" s="182">
        <v>0</v>
      </c>
      <c r="O20" s="182">
        <f>ROUND(E20*N20,2)</f>
        <v>0</v>
      </c>
      <c r="P20" s="182">
        <v>0</v>
      </c>
      <c r="Q20" s="182">
        <f>ROUND(E20*P20,2)</f>
        <v>0</v>
      </c>
      <c r="R20" s="182"/>
      <c r="S20" s="182" t="s">
        <v>323</v>
      </c>
      <c r="T20" s="183" t="s">
        <v>324</v>
      </c>
      <c r="U20" s="159">
        <v>0</v>
      </c>
      <c r="V20" s="159">
        <f>ROUND(E20*U20,2)</f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475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7">
        <v>11</v>
      </c>
      <c r="B21" s="178" t="s">
        <v>409</v>
      </c>
      <c r="C21" s="188" t="s">
        <v>492</v>
      </c>
      <c r="D21" s="179" t="s">
        <v>448</v>
      </c>
      <c r="E21" s="180">
        <v>4</v>
      </c>
      <c r="F21" s="181"/>
      <c r="G21" s="182">
        <f>ROUND(E21*F21,2)</f>
        <v>0</v>
      </c>
      <c r="H21" s="181"/>
      <c r="I21" s="182">
        <f>ROUND(E21*H21,2)</f>
        <v>0</v>
      </c>
      <c r="J21" s="181"/>
      <c r="K21" s="182">
        <f>ROUND(E21*J21,2)</f>
        <v>0</v>
      </c>
      <c r="L21" s="182">
        <v>21</v>
      </c>
      <c r="M21" s="182">
        <f>G21*(1+L21/100)</f>
        <v>0</v>
      </c>
      <c r="N21" s="182">
        <v>0</v>
      </c>
      <c r="O21" s="182">
        <f>ROUND(E21*N21,2)</f>
        <v>0</v>
      </c>
      <c r="P21" s="182">
        <v>0</v>
      </c>
      <c r="Q21" s="182">
        <f>ROUND(E21*P21,2)</f>
        <v>0</v>
      </c>
      <c r="R21" s="182"/>
      <c r="S21" s="182" t="s">
        <v>323</v>
      </c>
      <c r="T21" s="183" t="s">
        <v>324</v>
      </c>
      <c r="U21" s="159">
        <v>0</v>
      </c>
      <c r="V21" s="159">
        <f>ROUND(E21*U21,2)</f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475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69">
        <v>12</v>
      </c>
      <c r="B22" s="170" t="s">
        <v>412</v>
      </c>
      <c r="C22" s="186" t="s">
        <v>500</v>
      </c>
      <c r="D22" s="171" t="s">
        <v>448</v>
      </c>
      <c r="E22" s="172">
        <v>4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21</v>
      </c>
      <c r="M22" s="174">
        <f>G22*(1+L22/100)</f>
        <v>0</v>
      </c>
      <c r="N22" s="174">
        <v>0</v>
      </c>
      <c r="O22" s="174">
        <f>ROUND(E22*N22,2)</f>
        <v>0</v>
      </c>
      <c r="P22" s="174">
        <v>0</v>
      </c>
      <c r="Q22" s="174">
        <f>ROUND(E22*P22,2)</f>
        <v>0</v>
      </c>
      <c r="R22" s="174"/>
      <c r="S22" s="174" t="s">
        <v>323</v>
      </c>
      <c r="T22" s="175" t="s">
        <v>324</v>
      </c>
      <c r="U22" s="159">
        <v>0</v>
      </c>
      <c r="V22" s="159">
        <f>ROUND(E22*U22,2)</f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166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x14ac:dyDescent="0.2">
      <c r="A23" s="5"/>
      <c r="B23" s="6"/>
      <c r="C23" s="189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AE23">
        <v>15</v>
      </c>
      <c r="AF23">
        <v>21</v>
      </c>
    </row>
    <row r="24" spans="1:60" x14ac:dyDescent="0.2">
      <c r="A24" s="153"/>
      <c r="B24" s="154" t="s">
        <v>29</v>
      </c>
      <c r="C24" s="190"/>
      <c r="D24" s="155"/>
      <c r="E24" s="156"/>
      <c r="F24" s="156"/>
      <c r="G24" s="184">
        <f>G8+G13+G17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AE24">
        <f>SUMIF(L7:L22,AE23,G7:G22)</f>
        <v>0</v>
      </c>
      <c r="AF24">
        <f>SUMIF(L7:L22,AF23,G7:G22)</f>
        <v>0</v>
      </c>
      <c r="AG24" t="s">
        <v>403</v>
      </c>
    </row>
    <row r="25" spans="1:60" x14ac:dyDescent="0.2">
      <c r="C25" s="191"/>
      <c r="D25" s="141"/>
      <c r="AG25" t="s">
        <v>405</v>
      </c>
    </row>
    <row r="26" spans="1:60" x14ac:dyDescent="0.2">
      <c r="D26" s="141"/>
    </row>
    <row r="27" spans="1:60" x14ac:dyDescent="0.2">
      <c r="D27" s="141"/>
    </row>
    <row r="28" spans="1:60" x14ac:dyDescent="0.2">
      <c r="D28" s="141"/>
    </row>
    <row r="29" spans="1:60" x14ac:dyDescent="0.2">
      <c r="D29" s="141"/>
    </row>
    <row r="30" spans="1:60" x14ac:dyDescent="0.2">
      <c r="D30" s="141"/>
    </row>
    <row r="31" spans="1:60" x14ac:dyDescent="0.2">
      <c r="D31" s="141"/>
    </row>
    <row r="32" spans="1:60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algorithmName="SHA-512" hashValue="nP7is2X47lB8BAOIAtMN6SiHUugvywTRV0fZtuHy2mn3pXjFtoeEqGi4qVwrNQwWbIHvvZz/G8UboeWtjQKotA==" saltValue="urTyqid5c9UmAcFFykvdL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65</v>
      </c>
      <c r="C3" s="245" t="s">
        <v>66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61</v>
      </c>
      <c r="C4" s="248" t="s">
        <v>69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77</v>
      </c>
      <c r="C8" s="185" t="s">
        <v>78</v>
      </c>
      <c r="D8" s="165"/>
      <c r="E8" s="166"/>
      <c r="F8" s="167"/>
      <c r="G8" s="167">
        <f>SUMIF(AG9:AG11,"&lt;&gt;NOR",G9:G11)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67"/>
      <c r="O8" s="167">
        <f>SUM(O9:O11)</f>
        <v>0</v>
      </c>
      <c r="P8" s="167"/>
      <c r="Q8" s="167">
        <f>SUM(Q9:Q11)</f>
        <v>0</v>
      </c>
      <c r="R8" s="167"/>
      <c r="S8" s="167"/>
      <c r="T8" s="168"/>
      <c r="U8" s="162"/>
      <c r="V8" s="162">
        <f>SUM(V9:V11)</f>
        <v>0</v>
      </c>
      <c r="W8" s="162"/>
      <c r="AG8" t="s">
        <v>161</v>
      </c>
    </row>
    <row r="9" spans="1:60" outlineLevel="1" x14ac:dyDescent="0.2">
      <c r="A9" s="177">
        <v>1</v>
      </c>
      <c r="B9" s="178" t="s">
        <v>406</v>
      </c>
      <c r="C9" s="188" t="s">
        <v>501</v>
      </c>
      <c r="D9" s="179" t="s">
        <v>411</v>
      </c>
      <c r="E9" s="180">
        <v>1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7">
        <v>2</v>
      </c>
      <c r="B10" s="178" t="s">
        <v>406</v>
      </c>
      <c r="C10" s="188" t="s">
        <v>502</v>
      </c>
      <c r="D10" s="179" t="s">
        <v>283</v>
      </c>
      <c r="E10" s="180">
        <v>10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2"/>
      <c r="S10" s="182" t="s">
        <v>323</v>
      </c>
      <c r="T10" s="183" t="s">
        <v>324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475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7">
        <v>3</v>
      </c>
      <c r="B11" s="178" t="s">
        <v>406</v>
      </c>
      <c r="C11" s="188" t="s">
        <v>488</v>
      </c>
      <c r="D11" s="179" t="s">
        <v>461</v>
      </c>
      <c r="E11" s="180">
        <v>1</v>
      </c>
      <c r="F11" s="181"/>
      <c r="G11" s="182">
        <f>ROUND(E11*F11,2)</f>
        <v>0</v>
      </c>
      <c r="H11" s="181"/>
      <c r="I11" s="182">
        <f>ROUND(E11*H11,2)</f>
        <v>0</v>
      </c>
      <c r="J11" s="181"/>
      <c r="K11" s="182">
        <f>ROUND(E11*J11,2)</f>
        <v>0</v>
      </c>
      <c r="L11" s="182">
        <v>21</v>
      </c>
      <c r="M11" s="182">
        <f>G11*(1+L11/100)</f>
        <v>0</v>
      </c>
      <c r="N11" s="182">
        <v>0</v>
      </c>
      <c r="O11" s="182">
        <f>ROUND(E11*N11,2)</f>
        <v>0</v>
      </c>
      <c r="P11" s="182">
        <v>0</v>
      </c>
      <c r="Q11" s="182">
        <f>ROUND(E11*P11,2)</f>
        <v>0</v>
      </c>
      <c r="R11" s="182"/>
      <c r="S11" s="182" t="s">
        <v>323</v>
      </c>
      <c r="T11" s="183" t="s">
        <v>324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475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x14ac:dyDescent="0.2">
      <c r="A12" s="163" t="s">
        <v>160</v>
      </c>
      <c r="B12" s="164" t="s">
        <v>80</v>
      </c>
      <c r="C12" s="185" t="s">
        <v>81</v>
      </c>
      <c r="D12" s="165"/>
      <c r="E12" s="166"/>
      <c r="F12" s="167"/>
      <c r="G12" s="167">
        <f>SUMIF(AG13:AG17,"&lt;&gt;NOR",G13:G17)</f>
        <v>0</v>
      </c>
      <c r="H12" s="167"/>
      <c r="I12" s="167">
        <f>SUM(I13:I17)</f>
        <v>0</v>
      </c>
      <c r="J12" s="167"/>
      <c r="K12" s="167">
        <f>SUM(K13:K17)</f>
        <v>0</v>
      </c>
      <c r="L12" s="167"/>
      <c r="M12" s="167">
        <f>SUM(M13:M17)</f>
        <v>0</v>
      </c>
      <c r="N12" s="167"/>
      <c r="O12" s="167">
        <f>SUM(O13:O17)</f>
        <v>0</v>
      </c>
      <c r="P12" s="167"/>
      <c r="Q12" s="167">
        <f>SUM(Q13:Q17)</f>
        <v>0</v>
      </c>
      <c r="R12" s="167"/>
      <c r="S12" s="167"/>
      <c r="T12" s="168"/>
      <c r="U12" s="162"/>
      <c r="V12" s="162">
        <f>SUM(V13:V17)</f>
        <v>0</v>
      </c>
      <c r="W12" s="162"/>
      <c r="AG12" t="s">
        <v>161</v>
      </c>
    </row>
    <row r="13" spans="1:60" outlineLevel="1" x14ac:dyDescent="0.2">
      <c r="A13" s="177">
        <v>4</v>
      </c>
      <c r="B13" s="178" t="s">
        <v>408</v>
      </c>
      <c r="C13" s="188" t="s">
        <v>503</v>
      </c>
      <c r="D13" s="179" t="s">
        <v>411</v>
      </c>
      <c r="E13" s="180">
        <v>2</v>
      </c>
      <c r="F13" s="181"/>
      <c r="G13" s="182">
        <f>ROUND(E13*F13,2)</f>
        <v>0</v>
      </c>
      <c r="H13" s="181"/>
      <c r="I13" s="182">
        <f>ROUND(E13*H13,2)</f>
        <v>0</v>
      </c>
      <c r="J13" s="181"/>
      <c r="K13" s="182">
        <f>ROUND(E13*J13,2)</f>
        <v>0</v>
      </c>
      <c r="L13" s="182">
        <v>21</v>
      </c>
      <c r="M13" s="182">
        <f>G13*(1+L13/100)</f>
        <v>0</v>
      </c>
      <c r="N13" s="182">
        <v>0</v>
      </c>
      <c r="O13" s="182">
        <f>ROUND(E13*N13,2)</f>
        <v>0</v>
      </c>
      <c r="P13" s="182">
        <v>0</v>
      </c>
      <c r="Q13" s="182">
        <f>ROUND(E13*P13,2)</f>
        <v>0</v>
      </c>
      <c r="R13" s="182"/>
      <c r="S13" s="182" t="s">
        <v>323</v>
      </c>
      <c r="T13" s="183" t="s">
        <v>324</v>
      </c>
      <c r="U13" s="159">
        <v>0</v>
      </c>
      <c r="V13" s="159">
        <f>ROUND(E13*U13,2)</f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166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7">
        <v>5</v>
      </c>
      <c r="B14" s="178" t="s">
        <v>408</v>
      </c>
      <c r="C14" s="188" t="s">
        <v>504</v>
      </c>
      <c r="D14" s="179" t="s">
        <v>411</v>
      </c>
      <c r="E14" s="180">
        <v>1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2">
        <v>0</v>
      </c>
      <c r="O14" s="182">
        <f>ROUND(E14*N14,2)</f>
        <v>0</v>
      </c>
      <c r="P14" s="182">
        <v>0</v>
      </c>
      <c r="Q14" s="182">
        <f>ROUND(E14*P14,2)</f>
        <v>0</v>
      </c>
      <c r="R14" s="182"/>
      <c r="S14" s="182" t="s">
        <v>323</v>
      </c>
      <c r="T14" s="183" t="s">
        <v>324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475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7">
        <v>6</v>
      </c>
      <c r="B15" s="178" t="s">
        <v>408</v>
      </c>
      <c r="C15" s="188" t="s">
        <v>505</v>
      </c>
      <c r="D15" s="179" t="s">
        <v>411</v>
      </c>
      <c r="E15" s="180">
        <v>1</v>
      </c>
      <c r="F15" s="181"/>
      <c r="G15" s="182">
        <f>ROUND(E15*F15,2)</f>
        <v>0</v>
      </c>
      <c r="H15" s="181"/>
      <c r="I15" s="182">
        <f>ROUND(E15*H15,2)</f>
        <v>0</v>
      </c>
      <c r="J15" s="181"/>
      <c r="K15" s="182">
        <f>ROUND(E15*J15,2)</f>
        <v>0</v>
      </c>
      <c r="L15" s="182">
        <v>21</v>
      </c>
      <c r="M15" s="182">
        <f>G15*(1+L15/100)</f>
        <v>0</v>
      </c>
      <c r="N15" s="182">
        <v>0</v>
      </c>
      <c r="O15" s="182">
        <f>ROUND(E15*N15,2)</f>
        <v>0</v>
      </c>
      <c r="P15" s="182">
        <v>0</v>
      </c>
      <c r="Q15" s="182">
        <f>ROUND(E15*P15,2)</f>
        <v>0</v>
      </c>
      <c r="R15" s="182"/>
      <c r="S15" s="182" t="s">
        <v>323</v>
      </c>
      <c r="T15" s="183" t="s">
        <v>324</v>
      </c>
      <c r="U15" s="159">
        <v>0</v>
      </c>
      <c r="V15" s="159">
        <f>ROUND(E15*U15,2)</f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475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7">
        <v>7</v>
      </c>
      <c r="B16" s="178" t="s">
        <v>408</v>
      </c>
      <c r="C16" s="188" t="s">
        <v>506</v>
      </c>
      <c r="D16" s="179" t="s">
        <v>411</v>
      </c>
      <c r="E16" s="180">
        <v>1</v>
      </c>
      <c r="F16" s="181"/>
      <c r="G16" s="182">
        <f>ROUND(E16*F16,2)</f>
        <v>0</v>
      </c>
      <c r="H16" s="181"/>
      <c r="I16" s="182">
        <f>ROUND(E16*H16,2)</f>
        <v>0</v>
      </c>
      <c r="J16" s="181"/>
      <c r="K16" s="182">
        <f>ROUND(E16*J16,2)</f>
        <v>0</v>
      </c>
      <c r="L16" s="182">
        <v>21</v>
      </c>
      <c r="M16" s="182">
        <f>G16*(1+L16/100)</f>
        <v>0</v>
      </c>
      <c r="N16" s="182">
        <v>0</v>
      </c>
      <c r="O16" s="182">
        <f>ROUND(E16*N16,2)</f>
        <v>0</v>
      </c>
      <c r="P16" s="182">
        <v>0</v>
      </c>
      <c r="Q16" s="182">
        <f>ROUND(E16*P16,2)</f>
        <v>0</v>
      </c>
      <c r="R16" s="182"/>
      <c r="S16" s="182" t="s">
        <v>323</v>
      </c>
      <c r="T16" s="183" t="s">
        <v>324</v>
      </c>
      <c r="U16" s="159">
        <v>0</v>
      </c>
      <c r="V16" s="159">
        <f>ROUND(E16*U16,2)</f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475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7">
        <v>8</v>
      </c>
      <c r="B17" s="178" t="s">
        <v>408</v>
      </c>
      <c r="C17" s="188" t="s">
        <v>507</v>
      </c>
      <c r="D17" s="179" t="s">
        <v>411</v>
      </c>
      <c r="E17" s="180">
        <v>1</v>
      </c>
      <c r="F17" s="181"/>
      <c r="G17" s="182">
        <f>ROUND(E17*F17,2)</f>
        <v>0</v>
      </c>
      <c r="H17" s="181"/>
      <c r="I17" s="182">
        <f>ROUND(E17*H17,2)</f>
        <v>0</v>
      </c>
      <c r="J17" s="181"/>
      <c r="K17" s="182">
        <f>ROUND(E17*J17,2)</f>
        <v>0</v>
      </c>
      <c r="L17" s="182">
        <v>21</v>
      </c>
      <c r="M17" s="182">
        <f>G17*(1+L17/100)</f>
        <v>0</v>
      </c>
      <c r="N17" s="182">
        <v>0</v>
      </c>
      <c r="O17" s="182">
        <f>ROUND(E17*N17,2)</f>
        <v>0</v>
      </c>
      <c r="P17" s="182">
        <v>0</v>
      </c>
      <c r="Q17" s="182">
        <f>ROUND(E17*P17,2)</f>
        <v>0</v>
      </c>
      <c r="R17" s="182"/>
      <c r="S17" s="182" t="s">
        <v>323</v>
      </c>
      <c r="T17" s="183" t="s">
        <v>324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475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x14ac:dyDescent="0.2">
      <c r="A18" s="163" t="s">
        <v>160</v>
      </c>
      <c r="B18" s="164" t="s">
        <v>82</v>
      </c>
      <c r="C18" s="185" t="s">
        <v>83</v>
      </c>
      <c r="D18" s="165"/>
      <c r="E18" s="166"/>
      <c r="F18" s="167"/>
      <c r="G18" s="167">
        <f>SUMIF(AG19:AG27,"&lt;&gt;NOR",G19:G27)</f>
        <v>0</v>
      </c>
      <c r="H18" s="167"/>
      <c r="I18" s="167">
        <f>SUM(I19:I27)</f>
        <v>0</v>
      </c>
      <c r="J18" s="167"/>
      <c r="K18" s="167">
        <f>SUM(K19:K27)</f>
        <v>0</v>
      </c>
      <c r="L18" s="167"/>
      <c r="M18" s="167">
        <f>SUM(M19:M27)</f>
        <v>0</v>
      </c>
      <c r="N18" s="167"/>
      <c r="O18" s="167">
        <f>SUM(O19:O27)</f>
        <v>0</v>
      </c>
      <c r="P18" s="167"/>
      <c r="Q18" s="167">
        <f>SUM(Q19:Q27)</f>
        <v>0</v>
      </c>
      <c r="R18" s="167"/>
      <c r="S18" s="167"/>
      <c r="T18" s="168"/>
      <c r="U18" s="162"/>
      <c r="V18" s="162">
        <f>SUM(V19:V27)</f>
        <v>0</v>
      </c>
      <c r="W18" s="162"/>
      <c r="AG18" t="s">
        <v>161</v>
      </c>
    </row>
    <row r="19" spans="1:60" outlineLevel="1" x14ac:dyDescent="0.2">
      <c r="A19" s="177">
        <v>9</v>
      </c>
      <c r="B19" s="178" t="s">
        <v>409</v>
      </c>
      <c r="C19" s="188" t="s">
        <v>508</v>
      </c>
      <c r="D19" s="179" t="s">
        <v>283</v>
      </c>
      <c r="E19" s="180">
        <v>55</v>
      </c>
      <c r="F19" s="181"/>
      <c r="G19" s="182">
        <f t="shared" ref="G19:G27" si="0">ROUND(E19*F19,2)</f>
        <v>0</v>
      </c>
      <c r="H19" s="181"/>
      <c r="I19" s="182">
        <f t="shared" ref="I19:I27" si="1">ROUND(E19*H19,2)</f>
        <v>0</v>
      </c>
      <c r="J19" s="181"/>
      <c r="K19" s="182">
        <f t="shared" ref="K19:K27" si="2">ROUND(E19*J19,2)</f>
        <v>0</v>
      </c>
      <c r="L19" s="182">
        <v>21</v>
      </c>
      <c r="M19" s="182">
        <f t="shared" ref="M19:M27" si="3">G19*(1+L19/100)</f>
        <v>0</v>
      </c>
      <c r="N19" s="182">
        <v>0</v>
      </c>
      <c r="O19" s="182">
        <f t="shared" ref="O19:O27" si="4">ROUND(E19*N19,2)</f>
        <v>0</v>
      </c>
      <c r="P19" s="182">
        <v>0</v>
      </c>
      <c r="Q19" s="182">
        <f t="shared" ref="Q19:Q27" si="5">ROUND(E19*P19,2)</f>
        <v>0</v>
      </c>
      <c r="R19" s="182"/>
      <c r="S19" s="182" t="s">
        <v>323</v>
      </c>
      <c r="T19" s="183" t="s">
        <v>324</v>
      </c>
      <c r="U19" s="159">
        <v>0</v>
      </c>
      <c r="V19" s="159">
        <f t="shared" ref="V19:V27" si="6"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166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77">
        <v>10</v>
      </c>
      <c r="B20" s="178" t="s">
        <v>409</v>
      </c>
      <c r="C20" s="188" t="s">
        <v>509</v>
      </c>
      <c r="D20" s="179" t="s">
        <v>283</v>
      </c>
      <c r="E20" s="180">
        <v>50</v>
      </c>
      <c r="F20" s="181"/>
      <c r="G20" s="182">
        <f t="shared" si="0"/>
        <v>0</v>
      </c>
      <c r="H20" s="181"/>
      <c r="I20" s="182">
        <f t="shared" si="1"/>
        <v>0</v>
      </c>
      <c r="J20" s="181"/>
      <c r="K20" s="182">
        <f t="shared" si="2"/>
        <v>0</v>
      </c>
      <c r="L20" s="182">
        <v>21</v>
      </c>
      <c r="M20" s="182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2"/>
      <c r="S20" s="182" t="s">
        <v>323</v>
      </c>
      <c r="T20" s="183" t="s">
        <v>324</v>
      </c>
      <c r="U20" s="159">
        <v>0</v>
      </c>
      <c r="V20" s="159">
        <f t="shared" si="6"/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475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7">
        <v>11</v>
      </c>
      <c r="B21" s="178" t="s">
        <v>409</v>
      </c>
      <c r="C21" s="188" t="s">
        <v>510</v>
      </c>
      <c r="D21" s="179" t="s">
        <v>283</v>
      </c>
      <c r="E21" s="180">
        <v>5</v>
      </c>
      <c r="F21" s="181"/>
      <c r="G21" s="182">
        <f t="shared" si="0"/>
        <v>0</v>
      </c>
      <c r="H21" s="181"/>
      <c r="I21" s="182">
        <f t="shared" si="1"/>
        <v>0</v>
      </c>
      <c r="J21" s="181"/>
      <c r="K21" s="182">
        <f t="shared" si="2"/>
        <v>0</v>
      </c>
      <c r="L21" s="182">
        <v>21</v>
      </c>
      <c r="M21" s="182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2"/>
      <c r="S21" s="182" t="s">
        <v>323</v>
      </c>
      <c r="T21" s="183" t="s">
        <v>324</v>
      </c>
      <c r="U21" s="159">
        <v>0</v>
      </c>
      <c r="V21" s="159">
        <f t="shared" si="6"/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475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77">
        <v>12</v>
      </c>
      <c r="B22" s="178" t="s">
        <v>409</v>
      </c>
      <c r="C22" s="188" t="s">
        <v>502</v>
      </c>
      <c r="D22" s="179" t="s">
        <v>283</v>
      </c>
      <c r="E22" s="180">
        <v>60</v>
      </c>
      <c r="F22" s="181"/>
      <c r="G22" s="182">
        <f t="shared" si="0"/>
        <v>0</v>
      </c>
      <c r="H22" s="181"/>
      <c r="I22" s="182">
        <f t="shared" si="1"/>
        <v>0</v>
      </c>
      <c r="J22" s="181"/>
      <c r="K22" s="182">
        <f t="shared" si="2"/>
        <v>0</v>
      </c>
      <c r="L22" s="182">
        <v>21</v>
      </c>
      <c r="M22" s="182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2"/>
      <c r="S22" s="182" t="s">
        <v>323</v>
      </c>
      <c r="T22" s="183" t="s">
        <v>324</v>
      </c>
      <c r="U22" s="159">
        <v>0</v>
      </c>
      <c r="V22" s="159">
        <f t="shared" si="6"/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475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77">
        <v>13</v>
      </c>
      <c r="B23" s="178" t="s">
        <v>412</v>
      </c>
      <c r="C23" s="188" t="s">
        <v>488</v>
      </c>
      <c r="D23" s="179" t="s">
        <v>461</v>
      </c>
      <c r="E23" s="180">
        <v>1</v>
      </c>
      <c r="F23" s="181"/>
      <c r="G23" s="182">
        <f t="shared" si="0"/>
        <v>0</v>
      </c>
      <c r="H23" s="181"/>
      <c r="I23" s="182">
        <f t="shared" si="1"/>
        <v>0</v>
      </c>
      <c r="J23" s="181"/>
      <c r="K23" s="182">
        <f t="shared" si="2"/>
        <v>0</v>
      </c>
      <c r="L23" s="182">
        <v>21</v>
      </c>
      <c r="M23" s="182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2"/>
      <c r="S23" s="182" t="s">
        <v>323</v>
      </c>
      <c r="T23" s="183" t="s">
        <v>324</v>
      </c>
      <c r="U23" s="159">
        <v>0</v>
      </c>
      <c r="V23" s="159">
        <f t="shared" si="6"/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166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77">
        <v>14</v>
      </c>
      <c r="B24" s="178" t="s">
        <v>438</v>
      </c>
      <c r="C24" s="188" t="s">
        <v>131</v>
      </c>
      <c r="D24" s="179"/>
      <c r="E24" s="180">
        <v>0</v>
      </c>
      <c r="F24" s="181"/>
      <c r="G24" s="182">
        <f t="shared" si="0"/>
        <v>0</v>
      </c>
      <c r="H24" s="181"/>
      <c r="I24" s="182">
        <f t="shared" si="1"/>
        <v>0</v>
      </c>
      <c r="J24" s="181"/>
      <c r="K24" s="182">
        <f t="shared" si="2"/>
        <v>0</v>
      </c>
      <c r="L24" s="182">
        <v>21</v>
      </c>
      <c r="M24" s="182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2"/>
      <c r="S24" s="182" t="s">
        <v>323</v>
      </c>
      <c r="T24" s="183" t="s">
        <v>324</v>
      </c>
      <c r="U24" s="159">
        <v>0</v>
      </c>
      <c r="V24" s="159">
        <f t="shared" si="6"/>
        <v>0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166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7">
        <v>15</v>
      </c>
      <c r="B25" s="178" t="s">
        <v>412</v>
      </c>
      <c r="C25" s="188" t="s">
        <v>452</v>
      </c>
      <c r="D25" s="179" t="s">
        <v>448</v>
      </c>
      <c r="E25" s="180">
        <v>2</v>
      </c>
      <c r="F25" s="181"/>
      <c r="G25" s="182">
        <f t="shared" si="0"/>
        <v>0</v>
      </c>
      <c r="H25" s="181"/>
      <c r="I25" s="182">
        <f t="shared" si="1"/>
        <v>0</v>
      </c>
      <c r="J25" s="181"/>
      <c r="K25" s="182">
        <f t="shared" si="2"/>
        <v>0</v>
      </c>
      <c r="L25" s="182">
        <v>21</v>
      </c>
      <c r="M25" s="182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2"/>
      <c r="S25" s="182" t="s">
        <v>323</v>
      </c>
      <c r="T25" s="183" t="s">
        <v>324</v>
      </c>
      <c r="U25" s="159">
        <v>0</v>
      </c>
      <c r="V25" s="159">
        <f t="shared" si="6"/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475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7">
        <v>16</v>
      </c>
      <c r="B26" s="178" t="s">
        <v>412</v>
      </c>
      <c r="C26" s="188" t="s">
        <v>500</v>
      </c>
      <c r="D26" s="179" t="s">
        <v>448</v>
      </c>
      <c r="E26" s="180">
        <v>4</v>
      </c>
      <c r="F26" s="181"/>
      <c r="G26" s="182">
        <f t="shared" si="0"/>
        <v>0</v>
      </c>
      <c r="H26" s="181"/>
      <c r="I26" s="182">
        <f t="shared" si="1"/>
        <v>0</v>
      </c>
      <c r="J26" s="181"/>
      <c r="K26" s="182">
        <f t="shared" si="2"/>
        <v>0</v>
      </c>
      <c r="L26" s="182">
        <v>21</v>
      </c>
      <c r="M26" s="182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2"/>
      <c r="S26" s="182" t="s">
        <v>323</v>
      </c>
      <c r="T26" s="183" t="s">
        <v>324</v>
      </c>
      <c r="U26" s="159">
        <v>0</v>
      </c>
      <c r="V26" s="159">
        <f t="shared" si="6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475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69">
        <v>17</v>
      </c>
      <c r="B27" s="170" t="s">
        <v>412</v>
      </c>
      <c r="C27" s="186" t="s">
        <v>499</v>
      </c>
      <c r="D27" s="171" t="s">
        <v>448</v>
      </c>
      <c r="E27" s="172">
        <v>2</v>
      </c>
      <c r="F27" s="173"/>
      <c r="G27" s="174">
        <f t="shared" si="0"/>
        <v>0</v>
      </c>
      <c r="H27" s="173"/>
      <c r="I27" s="174">
        <f t="shared" si="1"/>
        <v>0</v>
      </c>
      <c r="J27" s="173"/>
      <c r="K27" s="174">
        <f t="shared" si="2"/>
        <v>0</v>
      </c>
      <c r="L27" s="174">
        <v>21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323</v>
      </c>
      <c r="T27" s="175" t="s">
        <v>324</v>
      </c>
      <c r="U27" s="159">
        <v>0</v>
      </c>
      <c r="V27" s="159">
        <f t="shared" si="6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475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x14ac:dyDescent="0.2">
      <c r="A28" s="5"/>
      <c r="B28" s="6"/>
      <c r="C28" s="189"/>
      <c r="D28" s="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AE28">
        <v>15</v>
      </c>
      <c r="AF28">
        <v>21</v>
      </c>
    </row>
    <row r="29" spans="1:60" x14ac:dyDescent="0.2">
      <c r="A29" s="153"/>
      <c r="B29" s="154" t="s">
        <v>29</v>
      </c>
      <c r="C29" s="190"/>
      <c r="D29" s="155"/>
      <c r="E29" s="156"/>
      <c r="F29" s="156"/>
      <c r="G29" s="184">
        <f>G8+G12+G18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AE29">
        <f>SUMIF(L7:L27,AE28,G7:G27)</f>
        <v>0</v>
      </c>
      <c r="AF29">
        <f>SUMIF(L7:L27,AF28,G7:G27)</f>
        <v>0</v>
      </c>
      <c r="AG29" t="s">
        <v>403</v>
      </c>
    </row>
    <row r="30" spans="1:60" x14ac:dyDescent="0.2">
      <c r="C30" s="191"/>
      <c r="D30" s="141"/>
      <c r="AG30" t="s">
        <v>405</v>
      </c>
    </row>
    <row r="31" spans="1:60" x14ac:dyDescent="0.2">
      <c r="D31" s="141"/>
    </row>
    <row r="32" spans="1:60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algorithmName="SHA-512" hashValue="RmqzGNJ2HtiSCBCcoPpMAQxze/c2CI5JQX1QLtFKh3LlKK1W2rLy9q1Z9Cz6J5TurrBfLTW1W9kTeLd73KueuQ==" saltValue="9x0uZxES33OnngEcDShlQ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6"/>
  <sheetViews>
    <sheetView showGridLines="0" topLeftCell="B18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212" t="s">
        <v>41</v>
      </c>
      <c r="C1" s="213"/>
      <c r="D1" s="213"/>
      <c r="E1" s="213"/>
      <c r="F1" s="213"/>
      <c r="G1" s="213"/>
      <c r="H1" s="213"/>
      <c r="I1" s="213"/>
      <c r="J1" s="214"/>
    </row>
    <row r="2" spans="1:15" ht="36" customHeight="1" x14ac:dyDescent="0.2">
      <c r="A2" s="3"/>
      <c r="B2" s="75" t="s">
        <v>22</v>
      </c>
      <c r="C2" s="76"/>
      <c r="D2" s="77" t="s">
        <v>43</v>
      </c>
      <c r="E2" s="218" t="s">
        <v>44</v>
      </c>
      <c r="F2" s="219"/>
      <c r="G2" s="219"/>
      <c r="H2" s="219"/>
      <c r="I2" s="219"/>
      <c r="J2" s="220"/>
      <c r="O2" s="2"/>
    </row>
    <row r="3" spans="1:15" ht="27" hidden="1" customHeight="1" x14ac:dyDescent="0.2">
      <c r="A3" s="3"/>
      <c r="B3" s="78"/>
      <c r="C3" s="76"/>
      <c r="D3" s="79"/>
      <c r="E3" s="221"/>
      <c r="F3" s="222"/>
      <c r="G3" s="222"/>
      <c r="H3" s="222"/>
      <c r="I3" s="222"/>
      <c r="J3" s="223"/>
    </row>
    <row r="4" spans="1:15" ht="23.25" customHeight="1" x14ac:dyDescent="0.2">
      <c r="A4" s="3"/>
      <c r="B4" s="80"/>
      <c r="C4" s="81"/>
      <c r="D4" s="82"/>
      <c r="E4" s="208"/>
      <c r="F4" s="208"/>
      <c r="G4" s="208"/>
      <c r="H4" s="208"/>
      <c r="I4" s="208"/>
      <c r="J4" s="209"/>
    </row>
    <row r="5" spans="1:15" ht="24" customHeight="1" x14ac:dyDescent="0.2">
      <c r="A5" s="3"/>
      <c r="B5" s="43" t="s">
        <v>42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 x14ac:dyDescent="0.2">
      <c r="A6" s="3"/>
      <c r="B6" s="38"/>
      <c r="C6" s="24"/>
      <c r="D6" s="30"/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39"/>
      <c r="C7" s="25"/>
      <c r="D7" s="31"/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20</v>
      </c>
      <c r="C8" s="4"/>
      <c r="D8" s="83" t="s">
        <v>45</v>
      </c>
      <c r="E8" s="4"/>
      <c r="F8" s="4"/>
      <c r="G8" s="42"/>
      <c r="H8" s="26" t="s">
        <v>40</v>
      </c>
      <c r="I8" s="86" t="s">
        <v>49</v>
      </c>
      <c r="J8" s="10"/>
    </row>
    <row r="9" spans="1:15" ht="15.75" hidden="1" customHeight="1" x14ac:dyDescent="0.2">
      <c r="A9" s="3"/>
      <c r="B9" s="3"/>
      <c r="C9" s="4"/>
      <c r="D9" s="83" t="s">
        <v>46</v>
      </c>
      <c r="E9" s="4"/>
      <c r="F9" s="4"/>
      <c r="G9" s="42"/>
      <c r="H9" s="26" t="s">
        <v>34</v>
      </c>
      <c r="I9" s="86" t="s">
        <v>50</v>
      </c>
      <c r="J9" s="10"/>
    </row>
    <row r="10" spans="1:15" ht="15.75" hidden="1" customHeight="1" x14ac:dyDescent="0.2">
      <c r="A10" s="3"/>
      <c r="B10" s="48"/>
      <c r="C10" s="25"/>
      <c r="D10" s="85" t="s">
        <v>48</v>
      </c>
      <c r="E10" s="84" t="s">
        <v>47</v>
      </c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19</v>
      </c>
      <c r="C11" s="4"/>
      <c r="D11" s="225"/>
      <c r="E11" s="225"/>
      <c r="F11" s="225"/>
      <c r="G11" s="225"/>
      <c r="H11" s="26" t="s">
        <v>40</v>
      </c>
      <c r="I11" s="88"/>
      <c r="J11" s="10"/>
    </row>
    <row r="12" spans="1:15" ht="15.75" customHeight="1" x14ac:dyDescent="0.2">
      <c r="A12" s="3"/>
      <c r="B12" s="38"/>
      <c r="C12" s="24"/>
      <c r="D12" s="207"/>
      <c r="E12" s="207"/>
      <c r="F12" s="207"/>
      <c r="G12" s="207"/>
      <c r="H12" s="26" t="s">
        <v>34</v>
      </c>
      <c r="I12" s="88"/>
      <c r="J12" s="10"/>
    </row>
    <row r="13" spans="1:15" ht="15.75" customHeight="1" x14ac:dyDescent="0.2">
      <c r="A13" s="3"/>
      <c r="B13" s="39"/>
      <c r="C13" s="25"/>
      <c r="D13" s="87"/>
      <c r="E13" s="210"/>
      <c r="F13" s="211"/>
      <c r="G13" s="211"/>
      <c r="H13" s="27"/>
      <c r="I13" s="32"/>
      <c r="J13" s="47"/>
    </row>
    <row r="14" spans="1:15" ht="24" hidden="1" customHeight="1" x14ac:dyDescent="0.2">
      <c r="A14" s="3"/>
      <c r="B14" s="62" t="s">
        <v>21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32</v>
      </c>
      <c r="C15" s="68"/>
      <c r="D15" s="49"/>
      <c r="E15" s="224"/>
      <c r="F15" s="224"/>
      <c r="G15" s="226"/>
      <c r="H15" s="226"/>
      <c r="I15" s="226" t="s">
        <v>29</v>
      </c>
      <c r="J15" s="227"/>
    </row>
    <row r="16" spans="1:15" ht="23.25" customHeight="1" x14ac:dyDescent="0.2">
      <c r="A16" s="140" t="s">
        <v>24</v>
      </c>
      <c r="B16" s="53" t="s">
        <v>24</v>
      </c>
      <c r="C16" s="54"/>
      <c r="D16" s="55"/>
      <c r="E16" s="198"/>
      <c r="F16" s="199"/>
      <c r="G16" s="198"/>
      <c r="H16" s="199"/>
      <c r="I16" s="198">
        <f>SUMIF(F58:F92,A16,I58:I92)+SUMIF(F58:F92,"PSU",I58:I92)</f>
        <v>0</v>
      </c>
      <c r="J16" s="200"/>
    </row>
    <row r="17" spans="1:10" ht="23.25" customHeight="1" x14ac:dyDescent="0.2">
      <c r="A17" s="140" t="s">
        <v>25</v>
      </c>
      <c r="B17" s="53" t="s">
        <v>25</v>
      </c>
      <c r="C17" s="54"/>
      <c r="D17" s="55"/>
      <c r="E17" s="198"/>
      <c r="F17" s="199"/>
      <c r="G17" s="198"/>
      <c r="H17" s="199"/>
      <c r="I17" s="198">
        <f>SUMIF(F58:F92,A17,I58:I92)</f>
        <v>0</v>
      </c>
      <c r="J17" s="200"/>
    </row>
    <row r="18" spans="1:10" ht="23.25" customHeight="1" x14ac:dyDescent="0.2">
      <c r="A18" s="140" t="s">
        <v>26</v>
      </c>
      <c r="B18" s="53" t="s">
        <v>26</v>
      </c>
      <c r="C18" s="54"/>
      <c r="D18" s="55"/>
      <c r="E18" s="198"/>
      <c r="F18" s="199"/>
      <c r="G18" s="198"/>
      <c r="H18" s="199"/>
      <c r="I18" s="198">
        <f>SUMIF(F58:F92,A18,I58:I92)</f>
        <v>0</v>
      </c>
      <c r="J18" s="200"/>
    </row>
    <row r="19" spans="1:10" ht="23.25" customHeight="1" x14ac:dyDescent="0.2">
      <c r="A19" s="140" t="s">
        <v>117</v>
      </c>
      <c r="B19" s="53" t="s">
        <v>27</v>
      </c>
      <c r="C19" s="54"/>
      <c r="D19" s="55"/>
      <c r="E19" s="198"/>
      <c r="F19" s="199"/>
      <c r="G19" s="198"/>
      <c r="H19" s="199"/>
      <c r="I19" s="198">
        <f>SUMIF(F58:F92,A19,I58:I92)</f>
        <v>0</v>
      </c>
      <c r="J19" s="200"/>
    </row>
    <row r="20" spans="1:10" ht="23.25" customHeight="1" x14ac:dyDescent="0.2">
      <c r="A20" s="140" t="s">
        <v>134</v>
      </c>
      <c r="B20" s="53" t="s">
        <v>28</v>
      </c>
      <c r="C20" s="54"/>
      <c r="D20" s="55"/>
      <c r="E20" s="198"/>
      <c r="F20" s="199"/>
      <c r="G20" s="198"/>
      <c r="H20" s="199"/>
      <c r="I20" s="198">
        <f>SUMIF(F58:F92,A20,I58:I92)</f>
        <v>0</v>
      </c>
      <c r="J20" s="200"/>
    </row>
    <row r="21" spans="1:10" ht="23.25" customHeight="1" x14ac:dyDescent="0.2">
      <c r="A21" s="3"/>
      <c r="B21" s="70" t="s">
        <v>29</v>
      </c>
      <c r="C21" s="71"/>
      <c r="D21" s="72"/>
      <c r="E21" s="201"/>
      <c r="F21" s="228"/>
      <c r="G21" s="201"/>
      <c r="H21" s="228"/>
      <c r="I21" s="201">
        <f>SUM(I16:J20)</f>
        <v>0</v>
      </c>
      <c r="J21" s="202"/>
    </row>
    <row r="22" spans="1:10" ht="33" customHeight="1" x14ac:dyDescent="0.2">
      <c r="A22" s="3"/>
      <c r="B22" s="61" t="s">
        <v>33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>
        <f>ZakladDPHSni*SazbaDPH1/100</f>
        <v>0</v>
      </c>
      <c r="B23" s="53" t="s">
        <v>12</v>
      </c>
      <c r="C23" s="54"/>
      <c r="D23" s="55"/>
      <c r="E23" s="56">
        <v>15</v>
      </c>
      <c r="F23" s="57" t="s">
        <v>0</v>
      </c>
      <c r="G23" s="196">
        <f>ZakladDPHSniVypocet</f>
        <v>0</v>
      </c>
      <c r="H23" s="197"/>
      <c r="I23" s="197"/>
      <c r="J23" s="58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3" t="s">
        <v>13</v>
      </c>
      <c r="C24" s="54"/>
      <c r="D24" s="55"/>
      <c r="E24" s="56">
        <f>SazbaDPH1</f>
        <v>15</v>
      </c>
      <c r="F24" s="57" t="s">
        <v>0</v>
      </c>
      <c r="G24" s="194">
        <f>IF(A24&gt;50, ROUNDUP(A23, 0), ROUNDDOWN(A23, 0))</f>
        <v>0</v>
      </c>
      <c r="H24" s="195"/>
      <c r="I24" s="195"/>
      <c r="J24" s="58" t="str">
        <f t="shared" si="0"/>
        <v>CZK</v>
      </c>
    </row>
    <row r="25" spans="1:10" ht="23.25" customHeight="1" x14ac:dyDescent="0.2">
      <c r="A25" s="3">
        <f>ZakladDPHZakl*SazbaDPH2/100</f>
        <v>0</v>
      </c>
      <c r="B25" s="53" t="s">
        <v>14</v>
      </c>
      <c r="C25" s="54"/>
      <c r="D25" s="55"/>
      <c r="E25" s="56">
        <v>21</v>
      </c>
      <c r="F25" s="57" t="s">
        <v>0</v>
      </c>
      <c r="G25" s="196">
        <f>ZakladDPHZaklVypocet</f>
        <v>0</v>
      </c>
      <c r="H25" s="197"/>
      <c r="I25" s="197"/>
      <c r="J25" s="58" t="str">
        <f t="shared" si="0"/>
        <v>CZK</v>
      </c>
    </row>
    <row r="26" spans="1:10" ht="23.25" customHeight="1" x14ac:dyDescent="0.2">
      <c r="A26" s="3">
        <f>(A25-INT(A25))*100</f>
        <v>0</v>
      </c>
      <c r="B26" s="45" t="s">
        <v>15</v>
      </c>
      <c r="C26" s="21"/>
      <c r="D26" s="17"/>
      <c r="E26" s="40">
        <f>SazbaDPH2</f>
        <v>21</v>
      </c>
      <c r="F26" s="41" t="s">
        <v>0</v>
      </c>
      <c r="G26" s="215">
        <f>IF(A26&gt;50, ROUNDUP(A25, 0), ROUNDDOWN(A25, 0))</f>
        <v>0</v>
      </c>
      <c r="H26" s="216"/>
      <c r="I26" s="216"/>
      <c r="J26" s="52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4" t="s">
        <v>4</v>
      </c>
      <c r="C27" s="19"/>
      <c r="D27" s="22"/>
      <c r="E27" s="19"/>
      <c r="F27" s="20"/>
      <c r="G27" s="217">
        <f>CenaCelkem-(ZakladDPHSni+DPHSni+ZakladDPHZakl+DPHZakl)</f>
        <v>0</v>
      </c>
      <c r="H27" s="217"/>
      <c r="I27" s="217"/>
      <c r="J27" s="59" t="str">
        <f t="shared" si="0"/>
        <v>CZK</v>
      </c>
    </row>
    <row r="28" spans="1:10" ht="27.75" hidden="1" customHeight="1" thickBot="1" x14ac:dyDescent="0.25">
      <c r="A28" s="3"/>
      <c r="B28" s="117" t="s">
        <v>23</v>
      </c>
      <c r="C28" s="118"/>
      <c r="D28" s="118"/>
      <c r="E28" s="119"/>
      <c r="F28" s="120"/>
      <c r="G28" s="204">
        <f>ZakladDPHSniVypocet+ZakladDPHZaklVypocet</f>
        <v>0</v>
      </c>
      <c r="H28" s="204"/>
      <c r="I28" s="204"/>
      <c r="J28" s="121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7" t="s">
        <v>35</v>
      </c>
      <c r="C29" s="122"/>
      <c r="D29" s="122"/>
      <c r="E29" s="122"/>
      <c r="F29" s="122"/>
      <c r="G29" s="203">
        <f>IF(A29&gt;50, ROUNDUP(A27, 0), ROUNDDOWN(A27, 0))</f>
        <v>0</v>
      </c>
      <c r="H29" s="203"/>
      <c r="I29" s="203"/>
      <c r="J29" s="123" t="s">
        <v>71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43294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05"/>
      <c r="E34" s="206"/>
      <c r="F34" s="29"/>
      <c r="G34" s="205"/>
      <c r="H34" s="206"/>
      <c r="I34" s="206"/>
      <c r="J34" s="35"/>
    </row>
    <row r="35" spans="1:10" ht="12.75" customHeight="1" x14ac:dyDescent="0.2">
      <c r="A35" s="3"/>
      <c r="B35" s="3"/>
      <c r="C35" s="4"/>
      <c r="D35" s="193" t="s">
        <v>2</v>
      </c>
      <c r="E35" s="193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hidden="1" customHeight="1" x14ac:dyDescent="0.2">
      <c r="A39" s="93">
        <v>1</v>
      </c>
      <c r="B39" s="103" t="s">
        <v>51</v>
      </c>
      <c r="C39" s="229"/>
      <c r="D39" s="230"/>
      <c r="E39" s="230"/>
      <c r="F39" s="104">
        <f>'S01 1 Pol'!AE191+'S02 01 Pol'!AE36+'S02 02 Pol'!AE24+'S02 03 Pol'!AE17+'S02 04 Pol'!AE20+'S03 01 Pol'!AE36+'S03 02 Pol'!AE24+'S03 03 Pol'!AE29</f>
        <v>0</v>
      </c>
      <c r="G39" s="105">
        <f>'S01 1 Pol'!AF191+'S02 01 Pol'!AF36+'S02 02 Pol'!AF24+'S02 03 Pol'!AF17+'S02 04 Pol'!AF20+'S03 01 Pol'!AF36+'S03 02 Pol'!AF24+'S03 03 Pol'!AF29</f>
        <v>0</v>
      </c>
      <c r="H39" s="106">
        <f t="shared" ref="H39:H50" si="1">(F39*SazbaDPH1/100)+(G39*SazbaDPH2/100)</f>
        <v>0</v>
      </c>
      <c r="I39" s="106">
        <f t="shared" ref="I39:I50" si="2">F39+G39+H39</f>
        <v>0</v>
      </c>
      <c r="J39" s="107" t="str">
        <f t="shared" ref="J39:J50" si="3">IF(CenaCelkemVypocet=0,"",I39/CenaCelkemVypocet*100)</f>
        <v/>
      </c>
    </row>
    <row r="40" spans="1:10" ht="25.5" customHeight="1" x14ac:dyDescent="0.2">
      <c r="A40" s="93">
        <v>2</v>
      </c>
      <c r="B40" s="108" t="s">
        <v>52</v>
      </c>
      <c r="C40" s="231" t="s">
        <v>53</v>
      </c>
      <c r="D40" s="232"/>
      <c r="E40" s="232"/>
      <c r="F40" s="109">
        <f>'S01 1 Pol'!AE191</f>
        <v>0</v>
      </c>
      <c r="G40" s="110">
        <f>'S01 1 Pol'!AF191</f>
        <v>0</v>
      </c>
      <c r="H40" s="110">
        <f t="shared" si="1"/>
        <v>0</v>
      </c>
      <c r="I40" s="110">
        <f t="shared" si="2"/>
        <v>0</v>
      </c>
      <c r="J40" s="111" t="str">
        <f t="shared" si="3"/>
        <v/>
      </c>
    </row>
    <row r="41" spans="1:10" ht="25.5" customHeight="1" x14ac:dyDescent="0.2">
      <c r="A41" s="93">
        <v>3</v>
      </c>
      <c r="B41" s="112" t="s">
        <v>54</v>
      </c>
      <c r="C41" s="229" t="s">
        <v>51</v>
      </c>
      <c r="D41" s="230"/>
      <c r="E41" s="230"/>
      <c r="F41" s="113">
        <f>'S01 1 Pol'!AE191</f>
        <v>0</v>
      </c>
      <c r="G41" s="106">
        <f>'S01 1 Pol'!AF191</f>
        <v>0</v>
      </c>
      <c r="H41" s="106">
        <f t="shared" si="1"/>
        <v>0</v>
      </c>
      <c r="I41" s="106">
        <f t="shared" si="2"/>
        <v>0</v>
      </c>
      <c r="J41" s="107" t="str">
        <f t="shared" si="3"/>
        <v/>
      </c>
    </row>
    <row r="42" spans="1:10" ht="25.5" customHeight="1" x14ac:dyDescent="0.2">
      <c r="A42" s="93">
        <v>2</v>
      </c>
      <c r="B42" s="108" t="s">
        <v>55</v>
      </c>
      <c r="C42" s="231" t="s">
        <v>56</v>
      </c>
      <c r="D42" s="232"/>
      <c r="E42" s="232"/>
      <c r="F42" s="109">
        <f>'S02 01 Pol'!AE36+'S02 02 Pol'!AE24+'S02 03 Pol'!AE17+'S02 04 Pol'!AE20</f>
        <v>0</v>
      </c>
      <c r="G42" s="110">
        <f>'S02 01 Pol'!AF36+'S02 02 Pol'!AF24+'S02 03 Pol'!AF17+'S02 04 Pol'!AF20</f>
        <v>0</v>
      </c>
      <c r="H42" s="110">
        <f t="shared" si="1"/>
        <v>0</v>
      </c>
      <c r="I42" s="110">
        <f t="shared" si="2"/>
        <v>0</v>
      </c>
      <c r="J42" s="111" t="str">
        <f t="shared" si="3"/>
        <v/>
      </c>
    </row>
    <row r="43" spans="1:10" ht="25.5" customHeight="1" x14ac:dyDescent="0.2">
      <c r="A43" s="93">
        <v>3</v>
      </c>
      <c r="B43" s="112" t="s">
        <v>57</v>
      </c>
      <c r="C43" s="229" t="s">
        <v>58</v>
      </c>
      <c r="D43" s="230"/>
      <c r="E43" s="230"/>
      <c r="F43" s="113">
        <f>'S02 01 Pol'!AE36</f>
        <v>0</v>
      </c>
      <c r="G43" s="106">
        <f>'S02 01 Pol'!AF36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">
      <c r="A44" s="93">
        <v>3</v>
      </c>
      <c r="B44" s="112" t="s">
        <v>59</v>
      </c>
      <c r="C44" s="229" t="s">
        <v>60</v>
      </c>
      <c r="D44" s="230"/>
      <c r="E44" s="230"/>
      <c r="F44" s="113">
        <f>'S02 02 Pol'!AE24</f>
        <v>0</v>
      </c>
      <c r="G44" s="106">
        <f>'S02 02 Pol'!AF24</f>
        <v>0</v>
      </c>
      <c r="H44" s="106">
        <f t="shared" si="1"/>
        <v>0</v>
      </c>
      <c r="I44" s="106">
        <f t="shared" si="2"/>
        <v>0</v>
      </c>
      <c r="J44" s="107" t="str">
        <f t="shared" si="3"/>
        <v/>
      </c>
    </row>
    <row r="45" spans="1:10" ht="25.5" customHeight="1" x14ac:dyDescent="0.2">
      <c r="A45" s="93">
        <v>3</v>
      </c>
      <c r="B45" s="112" t="s">
        <v>61</v>
      </c>
      <c r="C45" s="229" t="s">
        <v>62</v>
      </c>
      <c r="D45" s="230"/>
      <c r="E45" s="230"/>
      <c r="F45" s="113">
        <f>'S02 03 Pol'!AE17</f>
        <v>0</v>
      </c>
      <c r="G45" s="106">
        <f>'S02 03 Pol'!AF17</f>
        <v>0</v>
      </c>
      <c r="H45" s="106">
        <f t="shared" si="1"/>
        <v>0</v>
      </c>
      <c r="I45" s="106">
        <f t="shared" si="2"/>
        <v>0</v>
      </c>
      <c r="J45" s="107" t="str">
        <f t="shared" si="3"/>
        <v/>
      </c>
    </row>
    <row r="46" spans="1:10" ht="25.5" customHeight="1" x14ac:dyDescent="0.2">
      <c r="A46" s="93">
        <v>3</v>
      </c>
      <c r="B46" s="112" t="s">
        <v>63</v>
      </c>
      <c r="C46" s="229" t="s">
        <v>64</v>
      </c>
      <c r="D46" s="230"/>
      <c r="E46" s="230"/>
      <c r="F46" s="113">
        <f>'S02 04 Pol'!AE20</f>
        <v>0</v>
      </c>
      <c r="G46" s="106">
        <f>'S02 04 Pol'!AF20</f>
        <v>0</v>
      </c>
      <c r="H46" s="106">
        <f t="shared" si="1"/>
        <v>0</v>
      </c>
      <c r="I46" s="106">
        <f t="shared" si="2"/>
        <v>0</v>
      </c>
      <c r="J46" s="107" t="str">
        <f t="shared" si="3"/>
        <v/>
      </c>
    </row>
    <row r="47" spans="1:10" ht="25.5" customHeight="1" x14ac:dyDescent="0.2">
      <c r="A47" s="93">
        <v>2</v>
      </c>
      <c r="B47" s="108" t="s">
        <v>65</v>
      </c>
      <c r="C47" s="231" t="s">
        <v>66</v>
      </c>
      <c r="D47" s="232"/>
      <c r="E47" s="232"/>
      <c r="F47" s="109">
        <f>'S03 01 Pol'!AE36+'S03 02 Pol'!AE24+'S03 03 Pol'!AE29</f>
        <v>0</v>
      </c>
      <c r="G47" s="110">
        <f>'S03 01 Pol'!AF36+'S03 02 Pol'!AF24+'S03 03 Pol'!AF29</f>
        <v>0</v>
      </c>
      <c r="H47" s="110">
        <f t="shared" si="1"/>
        <v>0</v>
      </c>
      <c r="I47" s="110">
        <f t="shared" si="2"/>
        <v>0</v>
      </c>
      <c r="J47" s="111" t="str">
        <f t="shared" si="3"/>
        <v/>
      </c>
    </row>
    <row r="48" spans="1:10" ht="25.5" customHeight="1" x14ac:dyDescent="0.2">
      <c r="A48" s="93">
        <v>3</v>
      </c>
      <c r="B48" s="112" t="s">
        <v>57</v>
      </c>
      <c r="C48" s="229" t="s">
        <v>67</v>
      </c>
      <c r="D48" s="230"/>
      <c r="E48" s="230"/>
      <c r="F48" s="113">
        <f>'S03 01 Pol'!AE36</f>
        <v>0</v>
      </c>
      <c r="G48" s="106">
        <f>'S03 01 Pol'!AF36</f>
        <v>0</v>
      </c>
      <c r="H48" s="106">
        <f t="shared" si="1"/>
        <v>0</v>
      </c>
      <c r="I48" s="106">
        <f t="shared" si="2"/>
        <v>0</v>
      </c>
      <c r="J48" s="107" t="str">
        <f t="shared" si="3"/>
        <v/>
      </c>
    </row>
    <row r="49" spans="1:10" ht="25.5" customHeight="1" x14ac:dyDescent="0.2">
      <c r="A49" s="93">
        <v>3</v>
      </c>
      <c r="B49" s="112" t="s">
        <v>59</v>
      </c>
      <c r="C49" s="229" t="s">
        <v>68</v>
      </c>
      <c r="D49" s="230"/>
      <c r="E49" s="230"/>
      <c r="F49" s="113">
        <f>'S03 02 Pol'!AE24</f>
        <v>0</v>
      </c>
      <c r="G49" s="106">
        <f>'S03 02 Pol'!AF24</f>
        <v>0</v>
      </c>
      <c r="H49" s="106">
        <f t="shared" si="1"/>
        <v>0</v>
      </c>
      <c r="I49" s="106">
        <f t="shared" si="2"/>
        <v>0</v>
      </c>
      <c r="J49" s="107" t="str">
        <f t="shared" si="3"/>
        <v/>
      </c>
    </row>
    <row r="50" spans="1:10" ht="25.5" customHeight="1" x14ac:dyDescent="0.2">
      <c r="A50" s="93">
        <v>3</v>
      </c>
      <c r="B50" s="112" t="s">
        <v>61</v>
      </c>
      <c r="C50" s="229" t="s">
        <v>69</v>
      </c>
      <c r="D50" s="230"/>
      <c r="E50" s="230"/>
      <c r="F50" s="113">
        <f>'S03 03 Pol'!AE29</f>
        <v>0</v>
      </c>
      <c r="G50" s="106">
        <f>'S03 03 Pol'!AF29</f>
        <v>0</v>
      </c>
      <c r="H50" s="106">
        <f t="shared" si="1"/>
        <v>0</v>
      </c>
      <c r="I50" s="106">
        <f t="shared" si="2"/>
        <v>0</v>
      </c>
      <c r="J50" s="107" t="str">
        <f t="shared" si="3"/>
        <v/>
      </c>
    </row>
    <row r="51" spans="1:10" ht="25.5" customHeight="1" x14ac:dyDescent="0.2">
      <c r="A51" s="93"/>
      <c r="B51" s="233" t="s">
        <v>70</v>
      </c>
      <c r="C51" s="234"/>
      <c r="D51" s="234"/>
      <c r="E51" s="235"/>
      <c r="F51" s="114">
        <f>SUMIF(A39:A50,"=1",F39:F50)</f>
        <v>0</v>
      </c>
      <c r="G51" s="115">
        <f>SUMIF(A39:A50,"=1",G39:G50)</f>
        <v>0</v>
      </c>
      <c r="H51" s="115">
        <f>SUMIF(A39:A50,"=1",H39:H50)</f>
        <v>0</v>
      </c>
      <c r="I51" s="115">
        <f>SUMIF(A39:A50,"=1",I39:I50)</f>
        <v>0</v>
      </c>
      <c r="J51" s="116">
        <f>SUMIF(A39:A50,"=1",J39:J50)</f>
        <v>0</v>
      </c>
    </row>
    <row r="55" spans="1:10" ht="15.75" x14ac:dyDescent="0.25">
      <c r="B55" s="124" t="s">
        <v>72</v>
      </c>
    </row>
    <row r="57" spans="1:10" ht="25.5" customHeight="1" x14ac:dyDescent="0.2">
      <c r="A57" s="125"/>
      <c r="B57" s="128" t="s">
        <v>17</v>
      </c>
      <c r="C57" s="128" t="s">
        <v>5</v>
      </c>
      <c r="D57" s="129"/>
      <c r="E57" s="129"/>
      <c r="F57" s="130" t="s">
        <v>73</v>
      </c>
      <c r="G57" s="130"/>
      <c r="H57" s="130"/>
      <c r="I57" s="130" t="s">
        <v>29</v>
      </c>
      <c r="J57" s="130" t="s">
        <v>0</v>
      </c>
    </row>
    <row r="58" spans="1:10" ht="25.5" customHeight="1" x14ac:dyDescent="0.2">
      <c r="A58" s="126"/>
      <c r="B58" s="131" t="s">
        <v>74</v>
      </c>
      <c r="C58" s="236" t="s">
        <v>75</v>
      </c>
      <c r="D58" s="237"/>
      <c r="E58" s="237"/>
      <c r="F58" s="136" t="s">
        <v>24</v>
      </c>
      <c r="G58" s="137"/>
      <c r="H58" s="137"/>
      <c r="I58" s="137">
        <f>'S02 01 Pol'!G8</f>
        <v>0</v>
      </c>
      <c r="J58" s="134" t="str">
        <f>IF(I93=0,"",I58/I93*100)</f>
        <v/>
      </c>
    </row>
    <row r="59" spans="1:10" ht="25.5" customHeight="1" x14ac:dyDescent="0.2">
      <c r="A59" s="126"/>
      <c r="B59" s="131" t="s">
        <v>74</v>
      </c>
      <c r="C59" s="236" t="s">
        <v>76</v>
      </c>
      <c r="D59" s="237"/>
      <c r="E59" s="237"/>
      <c r="F59" s="136" t="s">
        <v>24</v>
      </c>
      <c r="G59" s="137"/>
      <c r="H59" s="137"/>
      <c r="I59" s="137">
        <f>'S03 01 Pol'!G8</f>
        <v>0</v>
      </c>
      <c r="J59" s="134" t="str">
        <f>IF(I93=0,"",I59/I93*100)</f>
        <v/>
      </c>
    </row>
    <row r="60" spans="1:10" ht="25.5" customHeight="1" x14ac:dyDescent="0.2">
      <c r="A60" s="126"/>
      <c r="B60" s="131" t="s">
        <v>77</v>
      </c>
      <c r="C60" s="236" t="s">
        <v>78</v>
      </c>
      <c r="D60" s="237"/>
      <c r="E60" s="237"/>
      <c r="F60" s="136" t="s">
        <v>24</v>
      </c>
      <c r="G60" s="137"/>
      <c r="H60" s="137"/>
      <c r="I60" s="137">
        <f>'S03 03 Pol'!G8</f>
        <v>0</v>
      </c>
      <c r="J60" s="134" t="str">
        <f>IF(I93=0,"",I60/I93*100)</f>
        <v/>
      </c>
    </row>
    <row r="61" spans="1:10" ht="25.5" customHeight="1" x14ac:dyDescent="0.2">
      <c r="A61" s="126"/>
      <c r="B61" s="131" t="s">
        <v>77</v>
      </c>
      <c r="C61" s="236" t="s">
        <v>79</v>
      </c>
      <c r="D61" s="237"/>
      <c r="E61" s="237"/>
      <c r="F61" s="136" t="s">
        <v>24</v>
      </c>
      <c r="G61" s="137"/>
      <c r="H61" s="137"/>
      <c r="I61" s="137">
        <f>'S02 04 Pol'!G8</f>
        <v>0</v>
      </c>
      <c r="J61" s="134" t="str">
        <f>IF(I93=0,"",I61/I93*100)</f>
        <v/>
      </c>
    </row>
    <row r="62" spans="1:10" ht="25.5" customHeight="1" x14ac:dyDescent="0.2">
      <c r="A62" s="126"/>
      <c r="B62" s="131" t="s">
        <v>80</v>
      </c>
      <c r="C62" s="236" t="s">
        <v>81</v>
      </c>
      <c r="D62" s="237"/>
      <c r="E62" s="237"/>
      <c r="F62" s="136" t="s">
        <v>24</v>
      </c>
      <c r="G62" s="137"/>
      <c r="H62" s="137"/>
      <c r="I62" s="137">
        <f>'S03 03 Pol'!G12</f>
        <v>0</v>
      </c>
      <c r="J62" s="134" t="str">
        <f>IF(I93=0,"",I62/I93*100)</f>
        <v/>
      </c>
    </row>
    <row r="63" spans="1:10" ht="25.5" customHeight="1" x14ac:dyDescent="0.2">
      <c r="A63" s="126"/>
      <c r="B63" s="131" t="s">
        <v>82</v>
      </c>
      <c r="C63" s="236" t="s">
        <v>83</v>
      </c>
      <c r="D63" s="237"/>
      <c r="E63" s="237"/>
      <c r="F63" s="136" t="s">
        <v>24</v>
      </c>
      <c r="G63" s="137"/>
      <c r="H63" s="137"/>
      <c r="I63" s="137">
        <f>'S03 03 Pol'!G18</f>
        <v>0</v>
      </c>
      <c r="J63" s="134" t="str">
        <f>IF(I93=0,"",I63/I93*100)</f>
        <v/>
      </c>
    </row>
    <row r="64" spans="1:10" ht="25.5" customHeight="1" x14ac:dyDescent="0.2">
      <c r="A64" s="126"/>
      <c r="B64" s="131" t="s">
        <v>84</v>
      </c>
      <c r="C64" s="236" t="s">
        <v>85</v>
      </c>
      <c r="D64" s="237"/>
      <c r="E64" s="237"/>
      <c r="F64" s="136" t="s">
        <v>24</v>
      </c>
      <c r="G64" s="137"/>
      <c r="H64" s="137"/>
      <c r="I64" s="137">
        <f>'S02 01 Pol'!G13</f>
        <v>0</v>
      </c>
      <c r="J64" s="134" t="str">
        <f>IF(I93=0,"",I64/I93*100)</f>
        <v/>
      </c>
    </row>
    <row r="65" spans="1:10" ht="25.5" customHeight="1" x14ac:dyDescent="0.2">
      <c r="A65" s="126"/>
      <c r="B65" s="131" t="s">
        <v>84</v>
      </c>
      <c r="C65" s="236" t="s">
        <v>86</v>
      </c>
      <c r="D65" s="237"/>
      <c r="E65" s="237"/>
      <c r="F65" s="136" t="s">
        <v>24</v>
      </c>
      <c r="G65" s="137"/>
      <c r="H65" s="137"/>
      <c r="I65" s="137">
        <f>'S03 01 Pol'!G13</f>
        <v>0</v>
      </c>
      <c r="J65" s="134" t="str">
        <f>IF(I93=0,"",I65/I93*100)</f>
        <v/>
      </c>
    </row>
    <row r="66" spans="1:10" ht="25.5" customHeight="1" x14ac:dyDescent="0.2">
      <c r="A66" s="126"/>
      <c r="B66" s="131" t="s">
        <v>87</v>
      </c>
      <c r="C66" s="236" t="s">
        <v>88</v>
      </c>
      <c r="D66" s="237"/>
      <c r="E66" s="237"/>
      <c r="F66" s="136" t="s">
        <v>24</v>
      </c>
      <c r="G66" s="137"/>
      <c r="H66" s="137"/>
      <c r="I66" s="137">
        <f>'S02 01 Pol'!G19</f>
        <v>0</v>
      </c>
      <c r="J66" s="134" t="str">
        <f>IF(I93=0,"",I66/I93*100)</f>
        <v/>
      </c>
    </row>
    <row r="67" spans="1:10" ht="25.5" customHeight="1" x14ac:dyDescent="0.2">
      <c r="A67" s="126"/>
      <c r="B67" s="131" t="s">
        <v>87</v>
      </c>
      <c r="C67" s="236" t="s">
        <v>89</v>
      </c>
      <c r="D67" s="237"/>
      <c r="E67" s="237"/>
      <c r="F67" s="136" t="s">
        <v>24</v>
      </c>
      <c r="G67" s="137"/>
      <c r="H67" s="137"/>
      <c r="I67" s="137">
        <f>'S03 01 Pol'!G16</f>
        <v>0</v>
      </c>
      <c r="J67" s="134" t="str">
        <f>IF(I93=0,"",I67/I93*100)</f>
        <v/>
      </c>
    </row>
    <row r="68" spans="1:10" ht="25.5" customHeight="1" x14ac:dyDescent="0.2">
      <c r="A68" s="126"/>
      <c r="B68" s="131" t="s">
        <v>90</v>
      </c>
      <c r="C68" s="236" t="s">
        <v>91</v>
      </c>
      <c r="D68" s="237"/>
      <c r="E68" s="237"/>
      <c r="F68" s="136" t="s">
        <v>24</v>
      </c>
      <c r="G68" s="137"/>
      <c r="H68" s="137"/>
      <c r="I68" s="137">
        <f>'S03 01 Pol'!G21</f>
        <v>0</v>
      </c>
      <c r="J68" s="134" t="str">
        <f>IF(I93=0,"",I68/I93*100)</f>
        <v/>
      </c>
    </row>
    <row r="69" spans="1:10" ht="25.5" customHeight="1" x14ac:dyDescent="0.2">
      <c r="A69" s="126"/>
      <c r="B69" s="131" t="s">
        <v>92</v>
      </c>
      <c r="C69" s="236" t="s">
        <v>93</v>
      </c>
      <c r="D69" s="237"/>
      <c r="E69" s="237"/>
      <c r="F69" s="136" t="s">
        <v>24</v>
      </c>
      <c r="G69" s="137"/>
      <c r="H69" s="137"/>
      <c r="I69" s="137">
        <f>'S03 01 Pol'!G29</f>
        <v>0</v>
      </c>
      <c r="J69" s="134" t="str">
        <f>IF(I93=0,"",I69/I93*100)</f>
        <v/>
      </c>
    </row>
    <row r="70" spans="1:10" ht="25.5" customHeight="1" x14ac:dyDescent="0.2">
      <c r="A70" s="126"/>
      <c r="B70" s="131" t="s">
        <v>92</v>
      </c>
      <c r="C70" s="236" t="s">
        <v>79</v>
      </c>
      <c r="D70" s="237"/>
      <c r="E70" s="237"/>
      <c r="F70" s="136" t="s">
        <v>24</v>
      </c>
      <c r="G70" s="137"/>
      <c r="H70" s="137"/>
      <c r="I70" s="137">
        <f>'S02 02 Pol'!G8</f>
        <v>0</v>
      </c>
      <c r="J70" s="134" t="str">
        <f>IF(I93=0,"",I70/I93*100)</f>
        <v/>
      </c>
    </row>
    <row r="71" spans="1:10" ht="25.5" customHeight="1" x14ac:dyDescent="0.2">
      <c r="A71" s="126"/>
      <c r="B71" s="131" t="s">
        <v>94</v>
      </c>
      <c r="C71" s="236" t="s">
        <v>95</v>
      </c>
      <c r="D71" s="237"/>
      <c r="E71" s="237"/>
      <c r="F71" s="136" t="s">
        <v>24</v>
      </c>
      <c r="G71" s="137"/>
      <c r="H71" s="137"/>
      <c r="I71" s="137">
        <f>'S02 02 Pol'!G10</f>
        <v>0</v>
      </c>
      <c r="J71" s="134" t="str">
        <f>IF(I93=0,"",I71/I93*100)</f>
        <v/>
      </c>
    </row>
    <row r="72" spans="1:10" ht="25.5" customHeight="1" x14ac:dyDescent="0.2">
      <c r="A72" s="126"/>
      <c r="B72" s="131" t="s">
        <v>96</v>
      </c>
      <c r="C72" s="236" t="s">
        <v>97</v>
      </c>
      <c r="D72" s="237"/>
      <c r="E72" s="237"/>
      <c r="F72" s="136" t="s">
        <v>24</v>
      </c>
      <c r="G72" s="137"/>
      <c r="H72" s="137"/>
      <c r="I72" s="137">
        <f>'S03 02 Pol'!G8</f>
        <v>0</v>
      </c>
      <c r="J72" s="134" t="str">
        <f>IF(I93=0,"",I72/I93*100)</f>
        <v/>
      </c>
    </row>
    <row r="73" spans="1:10" ht="25.5" customHeight="1" x14ac:dyDescent="0.2">
      <c r="A73" s="126"/>
      <c r="B73" s="131" t="s">
        <v>98</v>
      </c>
      <c r="C73" s="236" t="s">
        <v>83</v>
      </c>
      <c r="D73" s="237"/>
      <c r="E73" s="237"/>
      <c r="F73" s="136" t="s">
        <v>24</v>
      </c>
      <c r="G73" s="137"/>
      <c r="H73" s="137"/>
      <c r="I73" s="137">
        <f>'S03 02 Pol'!G13</f>
        <v>0</v>
      </c>
      <c r="J73" s="134" t="str">
        <f>IF(I93=0,"",I73/I93*100)</f>
        <v/>
      </c>
    </row>
    <row r="74" spans="1:10" ht="25.5" customHeight="1" x14ac:dyDescent="0.2">
      <c r="A74" s="126"/>
      <c r="B74" s="131" t="s">
        <v>98</v>
      </c>
      <c r="C74" s="236" t="s">
        <v>99</v>
      </c>
      <c r="D74" s="237"/>
      <c r="E74" s="237"/>
      <c r="F74" s="136" t="s">
        <v>24</v>
      </c>
      <c r="G74" s="137"/>
      <c r="H74" s="137"/>
      <c r="I74" s="137">
        <f>'S02 03 Pol'!G8</f>
        <v>0</v>
      </c>
      <c r="J74" s="134" t="str">
        <f>IF(I93=0,"",I74/I93*100)</f>
        <v/>
      </c>
    </row>
    <row r="75" spans="1:10" ht="25.5" customHeight="1" x14ac:dyDescent="0.2">
      <c r="A75" s="126"/>
      <c r="B75" s="131" t="s">
        <v>54</v>
      </c>
      <c r="C75" s="236" t="s">
        <v>100</v>
      </c>
      <c r="D75" s="237"/>
      <c r="E75" s="237"/>
      <c r="F75" s="136" t="s">
        <v>24</v>
      </c>
      <c r="G75" s="137"/>
      <c r="H75" s="137"/>
      <c r="I75" s="137">
        <f>'S01 1 Pol'!G8+'S01 1 Pol'!G16+'S01 1 Pol'!G24+'S01 1 Pol'!G57</f>
        <v>0</v>
      </c>
      <c r="J75" s="134" t="str">
        <f>IF(I93=0,"",I75/I93*100)</f>
        <v/>
      </c>
    </row>
    <row r="76" spans="1:10" ht="25.5" customHeight="1" x14ac:dyDescent="0.2">
      <c r="A76" s="126"/>
      <c r="B76" s="131" t="s">
        <v>101</v>
      </c>
      <c r="C76" s="236" t="s">
        <v>102</v>
      </c>
      <c r="D76" s="237"/>
      <c r="E76" s="237"/>
      <c r="F76" s="136" t="s">
        <v>24</v>
      </c>
      <c r="G76" s="137"/>
      <c r="H76" s="137"/>
      <c r="I76" s="137">
        <f>'S01 1 Pol'!G31+'S01 1 Pol'!G40</f>
        <v>0</v>
      </c>
      <c r="J76" s="134" t="str">
        <f>IF(I93=0,"",I76/I93*100)</f>
        <v/>
      </c>
    </row>
    <row r="77" spans="1:10" ht="25.5" customHeight="1" x14ac:dyDescent="0.2">
      <c r="A77" s="126"/>
      <c r="B77" s="131" t="s">
        <v>103</v>
      </c>
      <c r="C77" s="236" t="s">
        <v>104</v>
      </c>
      <c r="D77" s="237"/>
      <c r="E77" s="237"/>
      <c r="F77" s="136" t="s">
        <v>24</v>
      </c>
      <c r="G77" s="137"/>
      <c r="H77" s="137"/>
      <c r="I77" s="137">
        <f>'S01 1 Pol'!G59</f>
        <v>0</v>
      </c>
      <c r="J77" s="134" t="str">
        <f>IF(I93=0,"",I77/I93*100)</f>
        <v/>
      </c>
    </row>
    <row r="78" spans="1:10" ht="25.5" customHeight="1" x14ac:dyDescent="0.2">
      <c r="A78" s="126"/>
      <c r="B78" s="131" t="s">
        <v>105</v>
      </c>
      <c r="C78" s="236" t="s">
        <v>106</v>
      </c>
      <c r="D78" s="237"/>
      <c r="E78" s="237"/>
      <c r="F78" s="136" t="s">
        <v>24</v>
      </c>
      <c r="G78" s="137"/>
      <c r="H78" s="137"/>
      <c r="I78" s="137">
        <f>'S01 1 Pol'!G11+'S01 1 Pol'!G20+'S01 1 Pol'!G35</f>
        <v>0</v>
      </c>
      <c r="J78" s="134" t="str">
        <f>IF(I93=0,"",I78/I93*100)</f>
        <v/>
      </c>
    </row>
    <row r="79" spans="1:10" ht="25.5" customHeight="1" x14ac:dyDescent="0.2">
      <c r="A79" s="126"/>
      <c r="B79" s="131" t="s">
        <v>107</v>
      </c>
      <c r="C79" s="236" t="s">
        <v>108</v>
      </c>
      <c r="D79" s="237"/>
      <c r="E79" s="237"/>
      <c r="F79" s="136" t="s">
        <v>24</v>
      </c>
      <c r="G79" s="137"/>
      <c r="H79" s="137"/>
      <c r="I79" s="137">
        <f>'S01 1 Pol'!G62</f>
        <v>0</v>
      </c>
      <c r="J79" s="134" t="str">
        <f>IF(I93=0,"",I79/I93*100)</f>
        <v/>
      </c>
    </row>
    <row r="80" spans="1:10" ht="25.5" customHeight="1" x14ac:dyDescent="0.2">
      <c r="A80" s="126"/>
      <c r="B80" s="131" t="s">
        <v>109</v>
      </c>
      <c r="C80" s="236" t="s">
        <v>110</v>
      </c>
      <c r="D80" s="237"/>
      <c r="E80" s="237"/>
      <c r="F80" s="136" t="s">
        <v>24</v>
      </c>
      <c r="G80" s="137"/>
      <c r="H80" s="137"/>
      <c r="I80" s="137">
        <f>'S01 1 Pol'!G75</f>
        <v>0</v>
      </c>
      <c r="J80" s="134" t="str">
        <f>IF(I93=0,"",I80/I93*100)</f>
        <v/>
      </c>
    </row>
    <row r="81" spans="1:10" ht="25.5" customHeight="1" x14ac:dyDescent="0.2">
      <c r="A81" s="126"/>
      <c r="B81" s="131" t="s">
        <v>111</v>
      </c>
      <c r="C81" s="236" t="s">
        <v>112</v>
      </c>
      <c r="D81" s="237"/>
      <c r="E81" s="237"/>
      <c r="F81" s="136" t="s">
        <v>24</v>
      </c>
      <c r="G81" s="137"/>
      <c r="H81" s="137"/>
      <c r="I81" s="137">
        <f>'S01 1 Pol'!G77</f>
        <v>0</v>
      </c>
      <c r="J81" s="134" t="str">
        <f>IF(I93=0,"",I81/I93*100)</f>
        <v/>
      </c>
    </row>
    <row r="82" spans="1:10" ht="25.5" customHeight="1" x14ac:dyDescent="0.2">
      <c r="A82" s="126"/>
      <c r="B82" s="131" t="s">
        <v>113</v>
      </c>
      <c r="C82" s="236" t="s">
        <v>114</v>
      </c>
      <c r="D82" s="237"/>
      <c r="E82" s="237"/>
      <c r="F82" s="136" t="s">
        <v>24</v>
      </c>
      <c r="G82" s="137"/>
      <c r="H82" s="137"/>
      <c r="I82" s="137">
        <f>'S01 1 Pol'!G90+'S01 1 Pol'!G128</f>
        <v>0</v>
      </c>
      <c r="J82" s="134" t="str">
        <f>IF(I93=0,"",I82/I93*100)</f>
        <v/>
      </c>
    </row>
    <row r="83" spans="1:10" ht="25.5" customHeight="1" x14ac:dyDescent="0.2">
      <c r="A83" s="126"/>
      <c r="B83" s="131" t="s">
        <v>115</v>
      </c>
      <c r="C83" s="236" t="s">
        <v>116</v>
      </c>
      <c r="D83" s="237"/>
      <c r="E83" s="237"/>
      <c r="F83" s="136" t="s">
        <v>24</v>
      </c>
      <c r="G83" s="137"/>
      <c r="H83" s="137"/>
      <c r="I83" s="137">
        <f>'S01 1 Pol'!G98</f>
        <v>0</v>
      </c>
      <c r="J83" s="134" t="str">
        <f>IF(I93=0,"",I83/I93*100)</f>
        <v/>
      </c>
    </row>
    <row r="84" spans="1:10" ht="25.5" customHeight="1" x14ac:dyDescent="0.2">
      <c r="A84" s="126"/>
      <c r="B84" s="131" t="s">
        <v>117</v>
      </c>
      <c r="C84" s="236" t="s">
        <v>27</v>
      </c>
      <c r="D84" s="237"/>
      <c r="E84" s="237"/>
      <c r="F84" s="136" t="s">
        <v>24</v>
      </c>
      <c r="G84" s="137"/>
      <c r="H84" s="137"/>
      <c r="I84" s="137">
        <f>'S01 1 Pol'!G182</f>
        <v>0</v>
      </c>
      <c r="J84" s="134" t="str">
        <f>IF(I93=0,"",I84/I93*100)</f>
        <v/>
      </c>
    </row>
    <row r="85" spans="1:10" ht="25.5" customHeight="1" x14ac:dyDescent="0.2">
      <c r="A85" s="126"/>
      <c r="B85" s="131" t="s">
        <v>118</v>
      </c>
      <c r="C85" s="236" t="s">
        <v>119</v>
      </c>
      <c r="D85" s="237"/>
      <c r="E85" s="237"/>
      <c r="F85" s="136" t="s">
        <v>25</v>
      </c>
      <c r="G85" s="137"/>
      <c r="H85" s="137"/>
      <c r="I85" s="137">
        <f>'S01 1 Pol'!G103</f>
        <v>0</v>
      </c>
      <c r="J85" s="134" t="str">
        <f>IF(I93=0,"",I85/I93*100)</f>
        <v/>
      </c>
    </row>
    <row r="86" spans="1:10" ht="25.5" customHeight="1" x14ac:dyDescent="0.2">
      <c r="A86" s="126"/>
      <c r="B86" s="131" t="s">
        <v>120</v>
      </c>
      <c r="C86" s="236" t="s">
        <v>121</v>
      </c>
      <c r="D86" s="237"/>
      <c r="E86" s="237"/>
      <c r="F86" s="136" t="s">
        <v>25</v>
      </c>
      <c r="G86" s="137"/>
      <c r="H86" s="137"/>
      <c r="I86" s="137">
        <f>'S01 1 Pol'!G113</f>
        <v>0</v>
      </c>
      <c r="J86" s="134" t="str">
        <f>IF(I93=0,"",I86/I93*100)</f>
        <v/>
      </c>
    </row>
    <row r="87" spans="1:10" ht="25.5" customHeight="1" x14ac:dyDescent="0.2">
      <c r="A87" s="126"/>
      <c r="B87" s="131" t="s">
        <v>122</v>
      </c>
      <c r="C87" s="236" t="s">
        <v>123</v>
      </c>
      <c r="D87" s="237"/>
      <c r="E87" s="237"/>
      <c r="F87" s="136" t="s">
        <v>25</v>
      </c>
      <c r="G87" s="137"/>
      <c r="H87" s="137"/>
      <c r="I87" s="137">
        <f>'S01 1 Pol'!G122+'S01 1 Pol'!G132</f>
        <v>0</v>
      </c>
      <c r="J87" s="134" t="str">
        <f>IF(I93=0,"",I87/I93*100)</f>
        <v/>
      </c>
    </row>
    <row r="88" spans="1:10" ht="25.5" customHeight="1" x14ac:dyDescent="0.2">
      <c r="A88" s="126"/>
      <c r="B88" s="131" t="s">
        <v>124</v>
      </c>
      <c r="C88" s="236" t="s">
        <v>125</v>
      </c>
      <c r="D88" s="237"/>
      <c r="E88" s="237"/>
      <c r="F88" s="136" t="s">
        <v>25</v>
      </c>
      <c r="G88" s="137"/>
      <c r="H88" s="137"/>
      <c r="I88" s="137">
        <f>'S01 1 Pol'!G134</f>
        <v>0</v>
      </c>
      <c r="J88" s="134" t="str">
        <f>IF(I93=0,"",I88/I93*100)</f>
        <v/>
      </c>
    </row>
    <row r="89" spans="1:10" ht="25.5" customHeight="1" x14ac:dyDescent="0.2">
      <c r="A89" s="126"/>
      <c r="B89" s="131" t="s">
        <v>126</v>
      </c>
      <c r="C89" s="236" t="s">
        <v>127</v>
      </c>
      <c r="D89" s="237"/>
      <c r="E89" s="237"/>
      <c r="F89" s="136" t="s">
        <v>25</v>
      </c>
      <c r="G89" s="137"/>
      <c r="H89" s="137"/>
      <c r="I89" s="137">
        <f>'S01 1 Pol'!G152</f>
        <v>0</v>
      </c>
      <c r="J89" s="134" t="str">
        <f>IF(I93=0,"",I89/I93*100)</f>
        <v/>
      </c>
    </row>
    <row r="90" spans="1:10" ht="25.5" customHeight="1" x14ac:dyDescent="0.2">
      <c r="A90" s="126"/>
      <c r="B90" s="131" t="s">
        <v>128</v>
      </c>
      <c r="C90" s="236" t="s">
        <v>129</v>
      </c>
      <c r="D90" s="237"/>
      <c r="E90" s="237"/>
      <c r="F90" s="136" t="s">
        <v>25</v>
      </c>
      <c r="G90" s="137"/>
      <c r="H90" s="137"/>
      <c r="I90" s="137">
        <f>'S01 1 Pol'!G165</f>
        <v>0</v>
      </c>
      <c r="J90" s="134" t="str">
        <f>IF(I93=0,"",I90/I93*100)</f>
        <v/>
      </c>
    </row>
    <row r="91" spans="1:10" ht="25.5" customHeight="1" x14ac:dyDescent="0.2">
      <c r="A91" s="126"/>
      <c r="B91" s="131" t="s">
        <v>130</v>
      </c>
      <c r="C91" s="236" t="s">
        <v>131</v>
      </c>
      <c r="D91" s="237"/>
      <c r="E91" s="237"/>
      <c r="F91" s="136" t="s">
        <v>25</v>
      </c>
      <c r="G91" s="137"/>
      <c r="H91" s="137"/>
      <c r="I91" s="137">
        <f>'S02 01 Pol'!G31+'S02 02 Pol'!G17+'S02 03 Pol'!G12+'S02 04 Pol'!G16+'S03 01 Pol'!G31+'S03 02 Pol'!G17</f>
        <v>0</v>
      </c>
      <c r="J91" s="134" t="str">
        <f>IF(I93=0,"",I91/I93*100)</f>
        <v/>
      </c>
    </row>
    <row r="92" spans="1:10" ht="25.5" customHeight="1" x14ac:dyDescent="0.2">
      <c r="A92" s="126"/>
      <c r="B92" s="131" t="s">
        <v>132</v>
      </c>
      <c r="C92" s="236" t="s">
        <v>133</v>
      </c>
      <c r="D92" s="237"/>
      <c r="E92" s="237"/>
      <c r="F92" s="136" t="s">
        <v>26</v>
      </c>
      <c r="G92" s="137"/>
      <c r="H92" s="137"/>
      <c r="I92" s="137">
        <f>'S01 1 Pol'!G175</f>
        <v>0</v>
      </c>
      <c r="J92" s="134" t="str">
        <f>IF(I93=0,"",I92/I93*100)</f>
        <v/>
      </c>
    </row>
    <row r="93" spans="1:10" ht="25.5" customHeight="1" x14ac:dyDescent="0.2">
      <c r="A93" s="127"/>
      <c r="B93" s="132" t="s">
        <v>1</v>
      </c>
      <c r="C93" s="132"/>
      <c r="D93" s="133"/>
      <c r="E93" s="133"/>
      <c r="F93" s="138"/>
      <c r="G93" s="139"/>
      <c r="H93" s="139"/>
      <c r="I93" s="139">
        <f>SUM(I58:I92)</f>
        <v>0</v>
      </c>
      <c r="J93" s="135">
        <f>SUM(J58:J92)</f>
        <v>0</v>
      </c>
    </row>
    <row r="94" spans="1:10" x14ac:dyDescent="0.2">
      <c r="F94" s="91"/>
      <c r="G94" s="90"/>
      <c r="H94" s="91"/>
      <c r="I94" s="90"/>
      <c r="J94" s="92"/>
    </row>
    <row r="95" spans="1:10" x14ac:dyDescent="0.2">
      <c r="F95" s="91"/>
      <c r="G95" s="90"/>
      <c r="H95" s="91"/>
      <c r="I95" s="90"/>
      <c r="J95" s="92"/>
    </row>
    <row r="96" spans="1:10" x14ac:dyDescent="0.2">
      <c r="F96" s="91"/>
      <c r="G96" s="90"/>
      <c r="H96" s="91"/>
      <c r="I96" s="90"/>
      <c r="J96" s="92"/>
    </row>
  </sheetData>
  <sheetProtection algorithmName="SHA-512" hashValue="h9tVryaaz6TsvEODrBt0Hi90c+m0s/CQeLgMdFgcQAc1mzqNtUUn5/s6EbGiII4Lh87Vi86GF4dudac9u4JV1A==" saltValue="gJrdew7HB0dRMlnJFfkMH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6">
    <mergeCell ref="C90:E90"/>
    <mergeCell ref="C91:E91"/>
    <mergeCell ref="C92:E92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9:E49"/>
    <mergeCell ref="C50:E50"/>
    <mergeCell ref="B51:E51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74" t="s">
        <v>7</v>
      </c>
      <c r="B2" s="73"/>
      <c r="C2" s="240"/>
      <c r="D2" s="240"/>
      <c r="E2" s="240"/>
      <c r="F2" s="240"/>
      <c r="G2" s="241"/>
    </row>
    <row r="3" spans="1:7" ht="24.95" customHeight="1" x14ac:dyDescent="0.2">
      <c r="A3" s="74" t="s">
        <v>8</v>
      </c>
      <c r="B3" s="73"/>
      <c r="C3" s="240"/>
      <c r="D3" s="240"/>
      <c r="E3" s="240"/>
      <c r="F3" s="240"/>
      <c r="G3" s="241"/>
    </row>
    <row r="4" spans="1:7" ht="24.95" customHeight="1" x14ac:dyDescent="0.2">
      <c r="A4" s="74" t="s">
        <v>9</v>
      </c>
      <c r="B4" s="73"/>
      <c r="C4" s="240"/>
      <c r="D4" s="240"/>
      <c r="E4" s="240"/>
      <c r="F4" s="240"/>
      <c r="G4" s="241"/>
    </row>
    <row r="5" spans="1:7" x14ac:dyDescent="0.2">
      <c r="B5" s="6"/>
      <c r="C5" s="7"/>
      <c r="D5" s="8"/>
    </row>
  </sheetData>
  <sheetProtection algorithmName="SHA-512" hashValue="NDY2wzWdyShukfwif0oj6dNOP0wC50lqcoO9D6PZ7wtEmkehpGk4vF0phdEiuYJRfprf3hlFMl5Ti6coWJ9hog==" saltValue="+mZZcyYpvSzXhvnMIJaW4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Z54" sqref="Z54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52</v>
      </c>
      <c r="C3" s="245" t="s">
        <v>53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54</v>
      </c>
      <c r="C4" s="248" t="s">
        <v>51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54</v>
      </c>
      <c r="C8" s="185" t="s">
        <v>100</v>
      </c>
      <c r="D8" s="165"/>
      <c r="E8" s="166"/>
      <c r="F8" s="167"/>
      <c r="G8" s="167">
        <f>SUMIF(AG9:AG10,"&lt;&gt;NOR",G9:G10)</f>
        <v>0</v>
      </c>
      <c r="H8" s="167"/>
      <c r="I8" s="167">
        <f>SUM(I9:I10)</f>
        <v>0</v>
      </c>
      <c r="J8" s="167"/>
      <c r="K8" s="167">
        <f>SUM(K9:K10)</f>
        <v>0</v>
      </c>
      <c r="L8" s="167"/>
      <c r="M8" s="167">
        <f>SUM(M9:M10)</f>
        <v>0</v>
      </c>
      <c r="N8" s="167"/>
      <c r="O8" s="167">
        <f>SUM(O9:O10)</f>
        <v>0</v>
      </c>
      <c r="P8" s="167"/>
      <c r="Q8" s="167">
        <f>SUM(Q9:Q10)</f>
        <v>0</v>
      </c>
      <c r="R8" s="167"/>
      <c r="S8" s="167"/>
      <c r="T8" s="168"/>
      <c r="U8" s="162"/>
      <c r="V8" s="162">
        <f>SUM(V9:V10)</f>
        <v>0</v>
      </c>
      <c r="W8" s="162"/>
      <c r="AG8" t="s">
        <v>161</v>
      </c>
    </row>
    <row r="9" spans="1:60" outlineLevel="1" x14ac:dyDescent="0.2">
      <c r="A9" s="169">
        <v>1</v>
      </c>
      <c r="B9" s="170" t="s">
        <v>162</v>
      </c>
      <c r="C9" s="186" t="s">
        <v>163</v>
      </c>
      <c r="D9" s="171" t="s">
        <v>164</v>
      </c>
      <c r="E9" s="172">
        <v>7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4"/>
      <c r="S9" s="174" t="s">
        <v>165</v>
      </c>
      <c r="T9" s="175" t="s">
        <v>165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7"/>
      <c r="B10" s="158"/>
      <c r="C10" s="187" t="s">
        <v>167</v>
      </c>
      <c r="D10" s="160"/>
      <c r="E10" s="161">
        <v>7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168</v>
      </c>
      <c r="AH10" s="150">
        <v>0</v>
      </c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x14ac:dyDescent="0.2">
      <c r="A11" s="163" t="s">
        <v>160</v>
      </c>
      <c r="B11" s="164" t="s">
        <v>105</v>
      </c>
      <c r="C11" s="185" t="s">
        <v>106</v>
      </c>
      <c r="D11" s="165"/>
      <c r="E11" s="166"/>
      <c r="F11" s="167"/>
      <c r="G11" s="167">
        <f>SUMIF(AG12:AG15,"&lt;&gt;NOR",G12:G15)</f>
        <v>0</v>
      </c>
      <c r="H11" s="167"/>
      <c r="I11" s="167">
        <f>SUM(I12:I15)</f>
        <v>0</v>
      </c>
      <c r="J11" s="167"/>
      <c r="K11" s="167">
        <f>SUM(K12:K15)</f>
        <v>0</v>
      </c>
      <c r="L11" s="167"/>
      <c r="M11" s="167">
        <f>SUM(M12:M15)</f>
        <v>0</v>
      </c>
      <c r="N11" s="167"/>
      <c r="O11" s="167">
        <f>SUM(O12:O15)</f>
        <v>0</v>
      </c>
      <c r="P11" s="167"/>
      <c r="Q11" s="167">
        <f>SUM(Q12:Q15)</f>
        <v>0.85</v>
      </c>
      <c r="R11" s="167"/>
      <c r="S11" s="167"/>
      <c r="T11" s="168"/>
      <c r="U11" s="162"/>
      <c r="V11" s="162">
        <f>SUM(V12:V15)</f>
        <v>1.69</v>
      </c>
      <c r="W11" s="162"/>
      <c r="AG11" t="s">
        <v>161</v>
      </c>
    </row>
    <row r="12" spans="1:60" ht="22.5" outlineLevel="1" x14ac:dyDescent="0.2">
      <c r="A12" s="169">
        <v>2</v>
      </c>
      <c r="B12" s="170" t="s">
        <v>169</v>
      </c>
      <c r="C12" s="186" t="s">
        <v>170</v>
      </c>
      <c r="D12" s="171" t="s">
        <v>171</v>
      </c>
      <c r="E12" s="172">
        <v>6.15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4">
        <v>0</v>
      </c>
      <c r="O12" s="174">
        <f>ROUND(E12*N12,2)</f>
        <v>0</v>
      </c>
      <c r="P12" s="174">
        <v>0.13800000000000001</v>
      </c>
      <c r="Q12" s="174">
        <f>ROUND(E12*P12,2)</f>
        <v>0.85</v>
      </c>
      <c r="R12" s="174" t="s">
        <v>172</v>
      </c>
      <c r="S12" s="174" t="s">
        <v>165</v>
      </c>
      <c r="T12" s="175" t="s">
        <v>165</v>
      </c>
      <c r="U12" s="159">
        <v>0.16</v>
      </c>
      <c r="V12" s="159">
        <f>ROUND(E12*U12,2)</f>
        <v>0.98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173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7"/>
      <c r="B13" s="158"/>
      <c r="C13" s="251" t="s">
        <v>174</v>
      </c>
      <c r="D13" s="252"/>
      <c r="E13" s="252"/>
      <c r="F13" s="252"/>
      <c r="G13" s="252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175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2.5" outlineLevel="1" x14ac:dyDescent="0.2">
      <c r="A14" s="169">
        <v>3</v>
      </c>
      <c r="B14" s="170" t="s">
        <v>176</v>
      </c>
      <c r="C14" s="186" t="s">
        <v>177</v>
      </c>
      <c r="D14" s="171" t="s">
        <v>171</v>
      </c>
      <c r="E14" s="172">
        <v>6.15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74">
        <v>0</v>
      </c>
      <c r="O14" s="174">
        <f>ROUND(E14*N14,2)</f>
        <v>0</v>
      </c>
      <c r="P14" s="174">
        <v>0</v>
      </c>
      <c r="Q14" s="174">
        <f>ROUND(E14*P14,2)</f>
        <v>0</v>
      </c>
      <c r="R14" s="174" t="s">
        <v>172</v>
      </c>
      <c r="S14" s="174" t="s">
        <v>165</v>
      </c>
      <c r="T14" s="175" t="s">
        <v>165</v>
      </c>
      <c r="U14" s="159">
        <v>0.115</v>
      </c>
      <c r="V14" s="159">
        <f>ROUND(E14*U14,2)</f>
        <v>0.71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173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2.5" outlineLevel="1" x14ac:dyDescent="0.2">
      <c r="A15" s="157"/>
      <c r="B15" s="158"/>
      <c r="C15" s="251" t="s">
        <v>178</v>
      </c>
      <c r="D15" s="252"/>
      <c r="E15" s="252"/>
      <c r="F15" s="252"/>
      <c r="G15" s="252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175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76" t="str">
        <f>C15</f>
        <v>krajníků, desek nebo panelů od spojovacího materiálu s odklizením a uložením očištěných hmot a spojovacího materiálu na skládku na vzdálenost do 10 m</v>
      </c>
      <c r="BB15" s="150"/>
      <c r="BC15" s="150"/>
      <c r="BD15" s="150"/>
      <c r="BE15" s="150"/>
      <c r="BF15" s="150"/>
      <c r="BG15" s="150"/>
      <c r="BH15" s="150"/>
    </row>
    <row r="16" spans="1:60" x14ac:dyDescent="0.2">
      <c r="A16" s="163" t="s">
        <v>160</v>
      </c>
      <c r="B16" s="164" t="s">
        <v>54</v>
      </c>
      <c r="C16" s="185" t="s">
        <v>100</v>
      </c>
      <c r="D16" s="165"/>
      <c r="E16" s="166"/>
      <c r="F16" s="167"/>
      <c r="G16" s="167">
        <f>SUMIF(AG17:AG19,"&lt;&gt;NOR",G17:G19)</f>
        <v>0</v>
      </c>
      <c r="H16" s="167"/>
      <c r="I16" s="167">
        <f>SUM(I17:I19)</f>
        <v>0</v>
      </c>
      <c r="J16" s="167"/>
      <c r="K16" s="167">
        <f>SUM(K17:K19)</f>
        <v>0</v>
      </c>
      <c r="L16" s="167"/>
      <c r="M16" s="167">
        <f>SUM(M17:M19)</f>
        <v>0</v>
      </c>
      <c r="N16" s="167"/>
      <c r="O16" s="167">
        <f>SUM(O17:O19)</f>
        <v>0</v>
      </c>
      <c r="P16" s="167"/>
      <c r="Q16" s="167">
        <f>SUM(Q17:Q19)</f>
        <v>0</v>
      </c>
      <c r="R16" s="167"/>
      <c r="S16" s="167"/>
      <c r="T16" s="168"/>
      <c r="U16" s="162"/>
      <c r="V16" s="162">
        <f>SUM(V17:V19)</f>
        <v>0</v>
      </c>
      <c r="W16" s="162"/>
      <c r="AG16" t="s">
        <v>161</v>
      </c>
    </row>
    <row r="17" spans="1:60" outlineLevel="1" x14ac:dyDescent="0.2">
      <c r="A17" s="169">
        <v>4</v>
      </c>
      <c r="B17" s="170" t="s">
        <v>179</v>
      </c>
      <c r="C17" s="186" t="s">
        <v>180</v>
      </c>
      <c r="D17" s="171" t="s">
        <v>164</v>
      </c>
      <c r="E17" s="172">
        <v>7.7220000000000004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74">
        <v>0</v>
      </c>
      <c r="O17" s="174">
        <f>ROUND(E17*N17,2)</f>
        <v>0</v>
      </c>
      <c r="P17" s="174">
        <v>0</v>
      </c>
      <c r="Q17" s="174">
        <f>ROUND(E17*P17,2)</f>
        <v>0</v>
      </c>
      <c r="R17" s="174"/>
      <c r="S17" s="174" t="s">
        <v>165</v>
      </c>
      <c r="T17" s="175" t="s">
        <v>165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166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57"/>
      <c r="B18" s="158"/>
      <c r="C18" s="187" t="s">
        <v>181</v>
      </c>
      <c r="D18" s="160"/>
      <c r="E18" s="161">
        <v>7.7200000000000006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168</v>
      </c>
      <c r="AH18" s="150">
        <v>0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77">
        <v>5</v>
      </c>
      <c r="B19" s="178" t="s">
        <v>182</v>
      </c>
      <c r="C19" s="188" t="s">
        <v>183</v>
      </c>
      <c r="D19" s="179" t="s">
        <v>164</v>
      </c>
      <c r="E19" s="180">
        <v>7.7220000000000004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2">
        <v>0</v>
      </c>
      <c r="O19" s="182">
        <f>ROUND(E19*N19,2)</f>
        <v>0</v>
      </c>
      <c r="P19" s="182">
        <v>0</v>
      </c>
      <c r="Q19" s="182">
        <f>ROUND(E19*P19,2)</f>
        <v>0</v>
      </c>
      <c r="R19" s="182"/>
      <c r="S19" s="182" t="s">
        <v>184</v>
      </c>
      <c r="T19" s="183" t="s">
        <v>184</v>
      </c>
      <c r="U19" s="159">
        <v>0</v>
      </c>
      <c r="V19" s="159">
        <f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166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x14ac:dyDescent="0.2">
      <c r="A20" s="163" t="s">
        <v>160</v>
      </c>
      <c r="B20" s="164" t="s">
        <v>105</v>
      </c>
      <c r="C20" s="185" t="s">
        <v>106</v>
      </c>
      <c r="D20" s="165"/>
      <c r="E20" s="166"/>
      <c r="F20" s="167"/>
      <c r="G20" s="167">
        <f>SUMIF(AG21:AG23,"&lt;&gt;NOR",G21:G23)</f>
        <v>0</v>
      </c>
      <c r="H20" s="167"/>
      <c r="I20" s="167">
        <f>SUM(I21:I23)</f>
        <v>0</v>
      </c>
      <c r="J20" s="167"/>
      <c r="K20" s="167">
        <f>SUM(K21:K23)</f>
        <v>0</v>
      </c>
      <c r="L20" s="167"/>
      <c r="M20" s="167">
        <f>SUM(M21:M23)</f>
        <v>0</v>
      </c>
      <c r="N20" s="167"/>
      <c r="O20" s="167">
        <f>SUM(O21:O23)</f>
        <v>0.83000000000000007</v>
      </c>
      <c r="P20" s="167"/>
      <c r="Q20" s="167">
        <f>SUM(Q21:Q23)</f>
        <v>0</v>
      </c>
      <c r="R20" s="167"/>
      <c r="S20" s="167"/>
      <c r="T20" s="168"/>
      <c r="U20" s="162"/>
      <c r="V20" s="162">
        <f>SUM(V21:V23)</f>
        <v>3.35</v>
      </c>
      <c r="W20" s="162"/>
      <c r="AG20" t="s">
        <v>161</v>
      </c>
    </row>
    <row r="21" spans="1:60" outlineLevel="1" x14ac:dyDescent="0.2">
      <c r="A21" s="169">
        <v>6</v>
      </c>
      <c r="B21" s="170" t="s">
        <v>185</v>
      </c>
      <c r="C21" s="186" t="s">
        <v>186</v>
      </c>
      <c r="D21" s="171" t="s">
        <v>171</v>
      </c>
      <c r="E21" s="172">
        <v>7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4">
        <v>9.2800000000000007E-2</v>
      </c>
      <c r="O21" s="174">
        <f>ROUND(E21*N21,2)</f>
        <v>0.65</v>
      </c>
      <c r="P21" s="174">
        <v>0</v>
      </c>
      <c r="Q21" s="174">
        <f>ROUND(E21*P21,2)</f>
        <v>0</v>
      </c>
      <c r="R21" s="174" t="s">
        <v>172</v>
      </c>
      <c r="S21" s="174" t="s">
        <v>165</v>
      </c>
      <c r="T21" s="175" t="s">
        <v>165</v>
      </c>
      <c r="U21" s="159">
        <v>0.47800000000000004</v>
      </c>
      <c r="V21" s="159">
        <f>ROUND(E21*U21,2)</f>
        <v>3.35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173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2.5" outlineLevel="1" x14ac:dyDescent="0.2">
      <c r="A22" s="157"/>
      <c r="B22" s="158"/>
      <c r="C22" s="251" t="s">
        <v>187</v>
      </c>
      <c r="D22" s="252"/>
      <c r="E22" s="252"/>
      <c r="F22" s="252"/>
      <c r="G22" s="252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175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76" t="str">
        <f>C22</f>
        <v>s provedením lože z kameniva drceného, s vyplněním spár, s dvojitým hutněním a se smetením přebytečného materiálu na krajnici. S dodáním hmot pro lože a výplň spár.</v>
      </c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77">
        <v>7</v>
      </c>
      <c r="B23" s="178" t="s">
        <v>188</v>
      </c>
      <c r="C23" s="188" t="s">
        <v>189</v>
      </c>
      <c r="D23" s="179" t="s">
        <v>171</v>
      </c>
      <c r="E23" s="180">
        <v>1</v>
      </c>
      <c r="F23" s="181"/>
      <c r="G23" s="182">
        <f>ROUND(E23*F23,2)</f>
        <v>0</v>
      </c>
      <c r="H23" s="181"/>
      <c r="I23" s="182">
        <f>ROUND(E23*H23,2)</f>
        <v>0</v>
      </c>
      <c r="J23" s="181"/>
      <c r="K23" s="182">
        <f>ROUND(E23*J23,2)</f>
        <v>0</v>
      </c>
      <c r="L23" s="182">
        <v>21</v>
      </c>
      <c r="M23" s="182">
        <f>G23*(1+L23/100)</f>
        <v>0</v>
      </c>
      <c r="N23" s="182">
        <v>0.17600000000000002</v>
      </c>
      <c r="O23" s="182">
        <f>ROUND(E23*N23,2)</f>
        <v>0.18</v>
      </c>
      <c r="P23" s="182">
        <v>0</v>
      </c>
      <c r="Q23" s="182">
        <f>ROUND(E23*P23,2)</f>
        <v>0</v>
      </c>
      <c r="R23" s="182" t="s">
        <v>190</v>
      </c>
      <c r="S23" s="182" t="s">
        <v>165</v>
      </c>
      <c r="T23" s="183" t="s">
        <v>165</v>
      </c>
      <c r="U23" s="159">
        <v>0</v>
      </c>
      <c r="V23" s="159">
        <f>ROUND(E23*U23,2)</f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191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x14ac:dyDescent="0.2">
      <c r="A24" s="163" t="s">
        <v>160</v>
      </c>
      <c r="B24" s="164" t="s">
        <v>54</v>
      </c>
      <c r="C24" s="185" t="s">
        <v>100</v>
      </c>
      <c r="D24" s="165"/>
      <c r="E24" s="166"/>
      <c r="F24" s="167"/>
      <c r="G24" s="167">
        <f>SUMIF(AG25:AG30,"&lt;&gt;NOR",G25:G30)</f>
        <v>0</v>
      </c>
      <c r="H24" s="167"/>
      <c r="I24" s="167">
        <f>SUM(I25:I30)</f>
        <v>0</v>
      </c>
      <c r="J24" s="167"/>
      <c r="K24" s="167">
        <f>SUM(K25:K30)</f>
        <v>0</v>
      </c>
      <c r="L24" s="167"/>
      <c r="M24" s="167">
        <f>SUM(M25:M30)</f>
        <v>0</v>
      </c>
      <c r="N24" s="167"/>
      <c r="O24" s="167">
        <f>SUM(O25:O30)</f>
        <v>0</v>
      </c>
      <c r="P24" s="167"/>
      <c r="Q24" s="167">
        <f>SUM(Q25:Q30)</f>
        <v>0</v>
      </c>
      <c r="R24" s="167"/>
      <c r="S24" s="167"/>
      <c r="T24" s="168"/>
      <c r="U24" s="162"/>
      <c r="V24" s="162">
        <f>SUM(V25:V30)</f>
        <v>0</v>
      </c>
      <c r="W24" s="162"/>
      <c r="AG24" t="s">
        <v>161</v>
      </c>
    </row>
    <row r="25" spans="1:60" outlineLevel="1" x14ac:dyDescent="0.2">
      <c r="A25" s="177">
        <v>8</v>
      </c>
      <c r="B25" s="178" t="s">
        <v>192</v>
      </c>
      <c r="C25" s="188" t="s">
        <v>193</v>
      </c>
      <c r="D25" s="179" t="s">
        <v>164</v>
      </c>
      <c r="E25" s="180">
        <v>14.722000000000001</v>
      </c>
      <c r="F25" s="181"/>
      <c r="G25" s="182">
        <f t="shared" ref="G25:G30" si="0">ROUND(E25*F25,2)</f>
        <v>0</v>
      </c>
      <c r="H25" s="181"/>
      <c r="I25" s="182">
        <f t="shared" ref="I25:I30" si="1">ROUND(E25*H25,2)</f>
        <v>0</v>
      </c>
      <c r="J25" s="181"/>
      <c r="K25" s="182">
        <f t="shared" ref="K25:K30" si="2">ROUND(E25*J25,2)</f>
        <v>0</v>
      </c>
      <c r="L25" s="182">
        <v>21</v>
      </c>
      <c r="M25" s="182">
        <f t="shared" ref="M25:M30" si="3">G25*(1+L25/100)</f>
        <v>0</v>
      </c>
      <c r="N25" s="182">
        <v>0</v>
      </c>
      <c r="O25" s="182">
        <f t="shared" ref="O25:O30" si="4">ROUND(E25*N25,2)</f>
        <v>0</v>
      </c>
      <c r="P25" s="182">
        <v>0</v>
      </c>
      <c r="Q25" s="182">
        <f t="shared" ref="Q25:Q30" si="5">ROUND(E25*P25,2)</f>
        <v>0</v>
      </c>
      <c r="R25" s="182"/>
      <c r="S25" s="182" t="s">
        <v>165</v>
      </c>
      <c r="T25" s="183" t="s">
        <v>165</v>
      </c>
      <c r="U25" s="159">
        <v>0</v>
      </c>
      <c r="V25" s="159">
        <f t="shared" ref="V25:V30" si="6">ROUND(E25*U25,2)</f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166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7">
        <v>9</v>
      </c>
      <c r="B26" s="178" t="s">
        <v>194</v>
      </c>
      <c r="C26" s="188" t="s">
        <v>195</v>
      </c>
      <c r="D26" s="179" t="s">
        <v>164</v>
      </c>
      <c r="E26" s="180">
        <v>7.7220000000000004</v>
      </c>
      <c r="F26" s="181"/>
      <c r="G26" s="182">
        <f t="shared" si="0"/>
        <v>0</v>
      </c>
      <c r="H26" s="181"/>
      <c r="I26" s="182">
        <f t="shared" si="1"/>
        <v>0</v>
      </c>
      <c r="J26" s="181"/>
      <c r="K26" s="182">
        <f t="shared" si="2"/>
        <v>0</v>
      </c>
      <c r="L26" s="182">
        <v>21</v>
      </c>
      <c r="M26" s="182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2"/>
      <c r="S26" s="182" t="s">
        <v>165</v>
      </c>
      <c r="T26" s="183" t="s">
        <v>165</v>
      </c>
      <c r="U26" s="159">
        <v>0</v>
      </c>
      <c r="V26" s="159">
        <f t="shared" si="6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166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7">
        <v>10</v>
      </c>
      <c r="B27" s="178" t="s">
        <v>196</v>
      </c>
      <c r="C27" s="188" t="s">
        <v>197</v>
      </c>
      <c r="D27" s="179" t="s">
        <v>171</v>
      </c>
      <c r="E27" s="180">
        <v>35</v>
      </c>
      <c r="F27" s="181"/>
      <c r="G27" s="182">
        <f t="shared" si="0"/>
        <v>0</v>
      </c>
      <c r="H27" s="181"/>
      <c r="I27" s="182">
        <f t="shared" si="1"/>
        <v>0</v>
      </c>
      <c r="J27" s="181"/>
      <c r="K27" s="182">
        <f t="shared" si="2"/>
        <v>0</v>
      </c>
      <c r="L27" s="182">
        <v>21</v>
      </c>
      <c r="M27" s="182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2"/>
      <c r="S27" s="182" t="s">
        <v>165</v>
      </c>
      <c r="T27" s="183" t="s">
        <v>165</v>
      </c>
      <c r="U27" s="159">
        <v>0</v>
      </c>
      <c r="V27" s="159">
        <f t="shared" si="6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166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77">
        <v>11</v>
      </c>
      <c r="B28" s="178" t="s">
        <v>198</v>
      </c>
      <c r="C28" s="188" t="s">
        <v>199</v>
      </c>
      <c r="D28" s="179" t="s">
        <v>171</v>
      </c>
      <c r="E28" s="180">
        <v>35</v>
      </c>
      <c r="F28" s="181"/>
      <c r="G28" s="182">
        <f t="shared" si="0"/>
        <v>0</v>
      </c>
      <c r="H28" s="181"/>
      <c r="I28" s="182">
        <f t="shared" si="1"/>
        <v>0</v>
      </c>
      <c r="J28" s="181"/>
      <c r="K28" s="182">
        <f t="shared" si="2"/>
        <v>0</v>
      </c>
      <c r="L28" s="182">
        <v>21</v>
      </c>
      <c r="M28" s="182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2"/>
      <c r="S28" s="182" t="s">
        <v>165</v>
      </c>
      <c r="T28" s="183" t="s">
        <v>165</v>
      </c>
      <c r="U28" s="159">
        <v>0</v>
      </c>
      <c r="V28" s="159">
        <f t="shared" si="6"/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166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7">
        <v>12</v>
      </c>
      <c r="B29" s="178" t="s">
        <v>200</v>
      </c>
      <c r="C29" s="188" t="s">
        <v>201</v>
      </c>
      <c r="D29" s="179" t="s">
        <v>202</v>
      </c>
      <c r="E29" s="180">
        <v>8</v>
      </c>
      <c r="F29" s="181"/>
      <c r="G29" s="182">
        <f t="shared" si="0"/>
        <v>0</v>
      </c>
      <c r="H29" s="181"/>
      <c r="I29" s="182">
        <f t="shared" si="1"/>
        <v>0</v>
      </c>
      <c r="J29" s="181"/>
      <c r="K29" s="182">
        <f t="shared" si="2"/>
        <v>0</v>
      </c>
      <c r="L29" s="182">
        <v>21</v>
      </c>
      <c r="M29" s="182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2"/>
      <c r="S29" s="182" t="s">
        <v>165</v>
      </c>
      <c r="T29" s="183" t="s">
        <v>165</v>
      </c>
      <c r="U29" s="159">
        <v>0</v>
      </c>
      <c r="V29" s="159">
        <f t="shared" si="6"/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166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7">
        <v>13</v>
      </c>
      <c r="B30" s="178" t="s">
        <v>203</v>
      </c>
      <c r="C30" s="188" t="s">
        <v>204</v>
      </c>
      <c r="D30" s="179" t="s">
        <v>205</v>
      </c>
      <c r="E30" s="180">
        <v>7</v>
      </c>
      <c r="F30" s="181"/>
      <c r="G30" s="182">
        <f t="shared" si="0"/>
        <v>0</v>
      </c>
      <c r="H30" s="181"/>
      <c r="I30" s="182">
        <f t="shared" si="1"/>
        <v>0</v>
      </c>
      <c r="J30" s="181"/>
      <c r="K30" s="182">
        <f t="shared" si="2"/>
        <v>0</v>
      </c>
      <c r="L30" s="182">
        <v>21</v>
      </c>
      <c r="M30" s="182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2"/>
      <c r="S30" s="182" t="s">
        <v>165</v>
      </c>
      <c r="T30" s="183" t="s">
        <v>165</v>
      </c>
      <c r="U30" s="159">
        <v>0</v>
      </c>
      <c r="V30" s="159">
        <f t="shared" si="6"/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166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">
      <c r="A31" s="163" t="s">
        <v>160</v>
      </c>
      <c r="B31" s="164" t="s">
        <v>101</v>
      </c>
      <c r="C31" s="185" t="s">
        <v>102</v>
      </c>
      <c r="D31" s="165"/>
      <c r="E31" s="166"/>
      <c r="F31" s="167"/>
      <c r="G31" s="167">
        <f>SUMIF(AG32:AG34,"&lt;&gt;NOR",G32:G34)</f>
        <v>0</v>
      </c>
      <c r="H31" s="167"/>
      <c r="I31" s="167">
        <f>SUM(I32:I34)</f>
        <v>0</v>
      </c>
      <c r="J31" s="167"/>
      <c r="K31" s="167">
        <f>SUM(K32:K34)</f>
        <v>0</v>
      </c>
      <c r="L31" s="167"/>
      <c r="M31" s="167">
        <f>SUM(M32:M34)</f>
        <v>0</v>
      </c>
      <c r="N31" s="167"/>
      <c r="O31" s="167">
        <f>SUM(O32:O34)</f>
        <v>17.899999999999999</v>
      </c>
      <c r="P31" s="167"/>
      <c r="Q31" s="167">
        <f>SUM(Q32:Q34)</f>
        <v>0</v>
      </c>
      <c r="R31" s="167"/>
      <c r="S31" s="167"/>
      <c r="T31" s="168"/>
      <c r="U31" s="162"/>
      <c r="V31" s="162">
        <f>SUM(V32:V34)</f>
        <v>0</v>
      </c>
      <c r="W31" s="162"/>
      <c r="AG31" t="s">
        <v>161</v>
      </c>
    </row>
    <row r="32" spans="1:60" outlineLevel="1" x14ac:dyDescent="0.2">
      <c r="A32" s="169">
        <v>14</v>
      </c>
      <c r="B32" s="170" t="s">
        <v>206</v>
      </c>
      <c r="C32" s="186" t="s">
        <v>207</v>
      </c>
      <c r="D32" s="171" t="s">
        <v>171</v>
      </c>
      <c r="E32" s="172">
        <v>26.270000000000003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4"/>
      <c r="S32" s="174" t="s">
        <v>165</v>
      </c>
      <c r="T32" s="175" t="s">
        <v>165</v>
      </c>
      <c r="U32" s="159">
        <v>0</v>
      </c>
      <c r="V32" s="159">
        <f>ROUND(E32*U32,2)</f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166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57"/>
      <c r="B33" s="158"/>
      <c r="C33" s="187" t="s">
        <v>208</v>
      </c>
      <c r="D33" s="160"/>
      <c r="E33" s="161">
        <v>26.270000000000003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168</v>
      </c>
      <c r="AH33" s="150">
        <v>0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77">
        <v>15</v>
      </c>
      <c r="B34" s="178" t="s">
        <v>209</v>
      </c>
      <c r="C34" s="188" t="s">
        <v>210</v>
      </c>
      <c r="D34" s="179" t="s">
        <v>164</v>
      </c>
      <c r="E34" s="180">
        <v>9.23</v>
      </c>
      <c r="F34" s="181"/>
      <c r="G34" s="182">
        <f>ROUND(E34*F34,2)</f>
        <v>0</v>
      </c>
      <c r="H34" s="181"/>
      <c r="I34" s="182">
        <f>ROUND(E34*H34,2)</f>
        <v>0</v>
      </c>
      <c r="J34" s="181"/>
      <c r="K34" s="182">
        <f>ROUND(E34*J34,2)</f>
        <v>0</v>
      </c>
      <c r="L34" s="182">
        <v>21</v>
      </c>
      <c r="M34" s="182">
        <f>G34*(1+L34/100)</f>
        <v>0</v>
      </c>
      <c r="N34" s="182">
        <v>1.93971</v>
      </c>
      <c r="O34" s="182">
        <f>ROUND(E34*N34,2)</f>
        <v>17.899999999999999</v>
      </c>
      <c r="P34" s="182">
        <v>0</v>
      </c>
      <c r="Q34" s="182">
        <f>ROUND(E34*P34,2)</f>
        <v>0</v>
      </c>
      <c r="R34" s="182"/>
      <c r="S34" s="182" t="s">
        <v>165</v>
      </c>
      <c r="T34" s="183" t="s">
        <v>165</v>
      </c>
      <c r="U34" s="159">
        <v>0</v>
      </c>
      <c r="V34" s="159">
        <f>ROUND(E34*U34,2)</f>
        <v>0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166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">
      <c r="A35" s="163" t="s">
        <v>160</v>
      </c>
      <c r="B35" s="164" t="s">
        <v>105</v>
      </c>
      <c r="C35" s="185" t="s">
        <v>106</v>
      </c>
      <c r="D35" s="165"/>
      <c r="E35" s="166"/>
      <c r="F35" s="167"/>
      <c r="G35" s="167">
        <f>SUMIF(AG36:AG39,"&lt;&gt;NOR",G36:G39)</f>
        <v>0</v>
      </c>
      <c r="H35" s="167"/>
      <c r="I35" s="167">
        <f>SUM(I36:I39)</f>
        <v>0</v>
      </c>
      <c r="J35" s="167"/>
      <c r="K35" s="167">
        <f>SUM(K36:K39)</f>
        <v>0</v>
      </c>
      <c r="L35" s="167"/>
      <c r="M35" s="167">
        <f>SUM(M36:M39)</f>
        <v>0</v>
      </c>
      <c r="N35" s="167"/>
      <c r="O35" s="167">
        <f>SUM(O36:O39)</f>
        <v>6.4499999999999993</v>
      </c>
      <c r="P35" s="167"/>
      <c r="Q35" s="167">
        <f>SUM(Q36:Q39)</f>
        <v>0</v>
      </c>
      <c r="R35" s="167"/>
      <c r="S35" s="167"/>
      <c r="T35" s="168"/>
      <c r="U35" s="162"/>
      <c r="V35" s="162">
        <f>SUM(V36:V39)</f>
        <v>0.55000000000000004</v>
      </c>
      <c r="W35" s="162"/>
      <c r="AG35" t="s">
        <v>161</v>
      </c>
    </row>
    <row r="36" spans="1:60" outlineLevel="1" x14ac:dyDescent="0.2">
      <c r="A36" s="169">
        <v>16</v>
      </c>
      <c r="B36" s="170" t="s">
        <v>211</v>
      </c>
      <c r="C36" s="186" t="s">
        <v>212</v>
      </c>
      <c r="D36" s="171" t="s">
        <v>171</v>
      </c>
      <c r="E36" s="172">
        <v>7</v>
      </c>
      <c r="F36" s="173"/>
      <c r="G36" s="174">
        <f>ROUND(E36*F36,2)</f>
        <v>0</v>
      </c>
      <c r="H36" s="173"/>
      <c r="I36" s="174">
        <f>ROUND(E36*H36,2)</f>
        <v>0</v>
      </c>
      <c r="J36" s="173"/>
      <c r="K36" s="174">
        <f>ROUND(E36*J36,2)</f>
        <v>0</v>
      </c>
      <c r="L36" s="174">
        <v>21</v>
      </c>
      <c r="M36" s="174">
        <f>G36*(1+L36/100)</f>
        <v>0</v>
      </c>
      <c r="N36" s="174">
        <v>0.10120000000000001</v>
      </c>
      <c r="O36" s="174">
        <f>ROUND(E36*N36,2)</f>
        <v>0.71</v>
      </c>
      <c r="P36" s="174">
        <v>0</v>
      </c>
      <c r="Q36" s="174">
        <f>ROUND(E36*P36,2)</f>
        <v>0</v>
      </c>
      <c r="R36" s="174" t="s">
        <v>172</v>
      </c>
      <c r="S36" s="174" t="s">
        <v>165</v>
      </c>
      <c r="T36" s="175" t="s">
        <v>165</v>
      </c>
      <c r="U36" s="159">
        <v>2.4E-2</v>
      </c>
      <c r="V36" s="159">
        <f>ROUND(E36*U36,2)</f>
        <v>0.17</v>
      </c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173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251" t="s">
        <v>213</v>
      </c>
      <c r="D37" s="252"/>
      <c r="E37" s="252"/>
      <c r="F37" s="252"/>
      <c r="G37" s="252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175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2.5" outlineLevel="1" x14ac:dyDescent="0.2">
      <c r="A38" s="177">
        <v>17</v>
      </c>
      <c r="B38" s="178" t="s">
        <v>214</v>
      </c>
      <c r="C38" s="188" t="s">
        <v>215</v>
      </c>
      <c r="D38" s="179" t="s">
        <v>171</v>
      </c>
      <c r="E38" s="180">
        <v>7</v>
      </c>
      <c r="F38" s="181"/>
      <c r="G38" s="182">
        <f>ROUND(E38*F38,2)</f>
        <v>0</v>
      </c>
      <c r="H38" s="181"/>
      <c r="I38" s="182">
        <f>ROUND(E38*H38,2)</f>
        <v>0</v>
      </c>
      <c r="J38" s="181"/>
      <c r="K38" s="182">
        <f>ROUND(E38*J38,2)</f>
        <v>0</v>
      </c>
      <c r="L38" s="182">
        <v>21</v>
      </c>
      <c r="M38" s="182">
        <f>G38*(1+L38/100)</f>
        <v>0</v>
      </c>
      <c r="N38" s="182">
        <v>0.378</v>
      </c>
      <c r="O38" s="182">
        <f>ROUND(E38*N38,2)</f>
        <v>2.65</v>
      </c>
      <c r="P38" s="182">
        <v>0</v>
      </c>
      <c r="Q38" s="182">
        <f>ROUND(E38*P38,2)</f>
        <v>0</v>
      </c>
      <c r="R38" s="182" t="s">
        <v>172</v>
      </c>
      <c r="S38" s="182" t="s">
        <v>165</v>
      </c>
      <c r="T38" s="183" t="s">
        <v>165</v>
      </c>
      <c r="U38" s="159">
        <v>2.6000000000000002E-2</v>
      </c>
      <c r="V38" s="159">
        <f>ROUND(E38*U38,2)</f>
        <v>0.18</v>
      </c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173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2.5" outlineLevel="1" x14ac:dyDescent="0.2">
      <c r="A39" s="177">
        <v>18</v>
      </c>
      <c r="B39" s="178" t="s">
        <v>216</v>
      </c>
      <c r="C39" s="188" t="s">
        <v>217</v>
      </c>
      <c r="D39" s="179" t="s">
        <v>171</v>
      </c>
      <c r="E39" s="180">
        <v>7</v>
      </c>
      <c r="F39" s="181"/>
      <c r="G39" s="182">
        <f>ROUND(E39*F39,2)</f>
        <v>0</v>
      </c>
      <c r="H39" s="181"/>
      <c r="I39" s="182">
        <f>ROUND(E39*H39,2)</f>
        <v>0</v>
      </c>
      <c r="J39" s="181"/>
      <c r="K39" s="182">
        <f>ROUND(E39*J39,2)</f>
        <v>0</v>
      </c>
      <c r="L39" s="182">
        <v>21</v>
      </c>
      <c r="M39" s="182">
        <f>G39*(1+L39/100)</f>
        <v>0</v>
      </c>
      <c r="N39" s="182">
        <v>0.441</v>
      </c>
      <c r="O39" s="182">
        <f>ROUND(E39*N39,2)</f>
        <v>3.09</v>
      </c>
      <c r="P39" s="182">
        <v>0</v>
      </c>
      <c r="Q39" s="182">
        <f>ROUND(E39*P39,2)</f>
        <v>0</v>
      </c>
      <c r="R39" s="182" t="s">
        <v>172</v>
      </c>
      <c r="S39" s="182" t="s">
        <v>165</v>
      </c>
      <c r="T39" s="183" t="s">
        <v>165</v>
      </c>
      <c r="U39" s="159">
        <v>2.9000000000000001E-2</v>
      </c>
      <c r="V39" s="159">
        <f>ROUND(E39*U39,2)</f>
        <v>0.2</v>
      </c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173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">
      <c r="A40" s="163" t="s">
        <v>160</v>
      </c>
      <c r="B40" s="164" t="s">
        <v>101</v>
      </c>
      <c r="C40" s="185" t="s">
        <v>102</v>
      </c>
      <c r="D40" s="165"/>
      <c r="E40" s="166"/>
      <c r="F40" s="167"/>
      <c r="G40" s="167">
        <f>SUMIF(AG41:AG56,"&lt;&gt;NOR",G41:G56)</f>
        <v>0</v>
      </c>
      <c r="H40" s="167"/>
      <c r="I40" s="167">
        <f>SUM(I41:I56)</f>
        <v>0</v>
      </c>
      <c r="J40" s="167"/>
      <c r="K40" s="167">
        <f>SUM(K41:K56)</f>
        <v>0</v>
      </c>
      <c r="L40" s="167"/>
      <c r="M40" s="167">
        <f>SUM(M41:M56)</f>
        <v>0</v>
      </c>
      <c r="N40" s="167"/>
      <c r="O40" s="167">
        <f>SUM(O41:O56)</f>
        <v>38.28</v>
      </c>
      <c r="P40" s="167"/>
      <c r="Q40" s="167">
        <f>SUM(Q41:Q56)</f>
        <v>0</v>
      </c>
      <c r="R40" s="167"/>
      <c r="S40" s="167"/>
      <c r="T40" s="168"/>
      <c r="U40" s="162"/>
      <c r="V40" s="162">
        <f>SUM(V41:V56)</f>
        <v>0</v>
      </c>
      <c r="W40" s="162"/>
      <c r="AG40" t="s">
        <v>161</v>
      </c>
    </row>
    <row r="41" spans="1:60" ht="22.5" outlineLevel="1" x14ac:dyDescent="0.2">
      <c r="A41" s="169">
        <v>19</v>
      </c>
      <c r="B41" s="170" t="s">
        <v>218</v>
      </c>
      <c r="C41" s="186" t="s">
        <v>219</v>
      </c>
      <c r="D41" s="171" t="s">
        <v>164</v>
      </c>
      <c r="E41" s="172">
        <v>3.5497500000000004</v>
      </c>
      <c r="F41" s="173"/>
      <c r="G41" s="174">
        <f>ROUND(E41*F41,2)</f>
        <v>0</v>
      </c>
      <c r="H41" s="173"/>
      <c r="I41" s="174">
        <f>ROUND(E41*H41,2)</f>
        <v>0</v>
      </c>
      <c r="J41" s="173"/>
      <c r="K41" s="174">
        <f>ROUND(E41*J41,2)</f>
        <v>0</v>
      </c>
      <c r="L41" s="174">
        <v>21</v>
      </c>
      <c r="M41" s="174">
        <f>G41*(1+L41/100)</f>
        <v>0</v>
      </c>
      <c r="N41" s="174">
        <v>2.6262800000000004</v>
      </c>
      <c r="O41" s="174">
        <f>ROUND(E41*N41,2)</f>
        <v>9.32</v>
      </c>
      <c r="P41" s="174">
        <v>0</v>
      </c>
      <c r="Q41" s="174">
        <f>ROUND(E41*P41,2)</f>
        <v>0</v>
      </c>
      <c r="R41" s="174"/>
      <c r="S41" s="174" t="s">
        <v>165</v>
      </c>
      <c r="T41" s="175" t="s">
        <v>165</v>
      </c>
      <c r="U41" s="159">
        <v>0</v>
      </c>
      <c r="V41" s="159">
        <f>ROUND(E41*U41,2)</f>
        <v>0</v>
      </c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166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57"/>
      <c r="B42" s="158"/>
      <c r="C42" s="187" t="s">
        <v>220</v>
      </c>
      <c r="D42" s="160"/>
      <c r="E42" s="161">
        <v>3.5500000000000003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168</v>
      </c>
      <c r="AH42" s="150">
        <v>0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77">
        <v>20</v>
      </c>
      <c r="B43" s="178" t="s">
        <v>221</v>
      </c>
      <c r="C43" s="188" t="s">
        <v>222</v>
      </c>
      <c r="D43" s="179" t="s">
        <v>171</v>
      </c>
      <c r="E43" s="180">
        <v>16</v>
      </c>
      <c r="F43" s="181"/>
      <c r="G43" s="182">
        <f>ROUND(E43*F43,2)</f>
        <v>0</v>
      </c>
      <c r="H43" s="181"/>
      <c r="I43" s="182">
        <f>ROUND(E43*H43,2)</f>
        <v>0</v>
      </c>
      <c r="J43" s="181"/>
      <c r="K43" s="182">
        <f>ROUND(E43*J43,2)</f>
        <v>0</v>
      </c>
      <c r="L43" s="182">
        <v>21</v>
      </c>
      <c r="M43" s="182">
        <f>G43*(1+L43/100)</f>
        <v>0</v>
      </c>
      <c r="N43" s="182">
        <v>3.9200000000000006E-2</v>
      </c>
      <c r="O43" s="182">
        <f>ROUND(E43*N43,2)</f>
        <v>0.63</v>
      </c>
      <c r="P43" s="182">
        <v>0</v>
      </c>
      <c r="Q43" s="182">
        <f>ROUND(E43*P43,2)</f>
        <v>0</v>
      </c>
      <c r="R43" s="182"/>
      <c r="S43" s="182" t="s">
        <v>165</v>
      </c>
      <c r="T43" s="183" t="s">
        <v>165</v>
      </c>
      <c r="U43" s="159">
        <v>0</v>
      </c>
      <c r="V43" s="159">
        <f>ROUND(E43*U43,2)</f>
        <v>0</v>
      </c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166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69">
        <v>21</v>
      </c>
      <c r="B44" s="170" t="s">
        <v>223</v>
      </c>
      <c r="C44" s="186" t="s">
        <v>224</v>
      </c>
      <c r="D44" s="171" t="s">
        <v>171</v>
      </c>
      <c r="E44" s="172">
        <v>16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74">
        <v>0</v>
      </c>
      <c r="O44" s="174">
        <f>ROUND(E44*N44,2)</f>
        <v>0</v>
      </c>
      <c r="P44" s="174">
        <v>0</v>
      </c>
      <c r="Q44" s="174">
        <f>ROUND(E44*P44,2)</f>
        <v>0</v>
      </c>
      <c r="R44" s="174"/>
      <c r="S44" s="174" t="s">
        <v>165</v>
      </c>
      <c r="T44" s="175" t="s">
        <v>165</v>
      </c>
      <c r="U44" s="159">
        <v>0</v>
      </c>
      <c r="V44" s="159">
        <f>ROUND(E44*U44,2)</f>
        <v>0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166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242" t="s">
        <v>225</v>
      </c>
      <c r="D45" s="243"/>
      <c r="E45" s="243"/>
      <c r="F45" s="243"/>
      <c r="G45" s="243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226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2.5" outlineLevel="1" x14ac:dyDescent="0.2">
      <c r="A46" s="177">
        <v>22</v>
      </c>
      <c r="B46" s="178" t="s">
        <v>227</v>
      </c>
      <c r="C46" s="188" t="s">
        <v>228</v>
      </c>
      <c r="D46" s="179" t="s">
        <v>205</v>
      </c>
      <c r="E46" s="180">
        <v>0.30000000000000004</v>
      </c>
      <c r="F46" s="181"/>
      <c r="G46" s="182">
        <f>ROUND(E46*F46,2)</f>
        <v>0</v>
      </c>
      <c r="H46" s="181"/>
      <c r="I46" s="182">
        <f>ROUND(E46*H46,2)</f>
        <v>0</v>
      </c>
      <c r="J46" s="181"/>
      <c r="K46" s="182">
        <f>ROUND(E46*J46,2)</f>
        <v>0</v>
      </c>
      <c r="L46" s="182">
        <v>21</v>
      </c>
      <c r="M46" s="182">
        <f>G46*(1+L46/100)</f>
        <v>0</v>
      </c>
      <c r="N46" s="182">
        <v>1.0554400000000002</v>
      </c>
      <c r="O46" s="182">
        <f>ROUND(E46*N46,2)</f>
        <v>0.32</v>
      </c>
      <c r="P46" s="182">
        <v>0</v>
      </c>
      <c r="Q46" s="182">
        <f>ROUND(E46*P46,2)</f>
        <v>0</v>
      </c>
      <c r="R46" s="182"/>
      <c r="S46" s="182" t="s">
        <v>165</v>
      </c>
      <c r="T46" s="183" t="s">
        <v>165</v>
      </c>
      <c r="U46" s="159">
        <v>0</v>
      </c>
      <c r="V46" s="159">
        <f>ROUND(E46*U46,2)</f>
        <v>0</v>
      </c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166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69">
        <v>23</v>
      </c>
      <c r="B47" s="170" t="s">
        <v>229</v>
      </c>
      <c r="C47" s="186" t="s">
        <v>230</v>
      </c>
      <c r="D47" s="171" t="s">
        <v>164</v>
      </c>
      <c r="E47" s="172">
        <v>10.051500000000001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74">
        <v>2.6262800000000004</v>
      </c>
      <c r="O47" s="174">
        <f>ROUND(E47*N47,2)</f>
        <v>26.4</v>
      </c>
      <c r="P47" s="174">
        <v>0</v>
      </c>
      <c r="Q47" s="174">
        <f>ROUND(E47*P47,2)</f>
        <v>0</v>
      </c>
      <c r="R47" s="174"/>
      <c r="S47" s="174" t="s">
        <v>165</v>
      </c>
      <c r="T47" s="175" t="s">
        <v>165</v>
      </c>
      <c r="U47" s="159">
        <v>0</v>
      </c>
      <c r="V47" s="159">
        <f>ROUND(E47*U47,2)</f>
        <v>0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166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57"/>
      <c r="B48" s="158"/>
      <c r="C48" s="242" t="s">
        <v>231</v>
      </c>
      <c r="D48" s="243"/>
      <c r="E48" s="243"/>
      <c r="F48" s="243"/>
      <c r="G48" s="243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226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187" t="s">
        <v>232</v>
      </c>
      <c r="D49" s="160"/>
      <c r="E49" s="161">
        <v>2.9910000000000001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168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57"/>
      <c r="B50" s="158"/>
      <c r="C50" s="187" t="s">
        <v>233</v>
      </c>
      <c r="D50" s="160"/>
      <c r="E50" s="161">
        <v>2.9355000000000002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168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57"/>
      <c r="B51" s="158"/>
      <c r="C51" s="187" t="s">
        <v>234</v>
      </c>
      <c r="D51" s="160"/>
      <c r="E51" s="161">
        <v>3.1020000000000003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168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">
      <c r="A52" s="157"/>
      <c r="B52" s="158"/>
      <c r="C52" s="187" t="s">
        <v>235</v>
      </c>
      <c r="D52" s="160"/>
      <c r="E52" s="161">
        <v>1.0230000000000001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168</v>
      </c>
      <c r="AH52" s="150">
        <v>0</v>
      </c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69">
        <v>24</v>
      </c>
      <c r="B53" s="170" t="s">
        <v>236</v>
      </c>
      <c r="C53" s="186" t="s">
        <v>528</v>
      </c>
      <c r="D53" s="171" t="s">
        <v>171</v>
      </c>
      <c r="E53" s="172">
        <v>41.09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74">
        <v>3.916E-2</v>
      </c>
      <c r="O53" s="174">
        <f>ROUND(E53*N53,2)</f>
        <v>1.61</v>
      </c>
      <c r="P53" s="174">
        <v>0</v>
      </c>
      <c r="Q53" s="174">
        <f>ROUND(E53*P53,2)</f>
        <v>0</v>
      </c>
      <c r="R53" s="174"/>
      <c r="S53" s="174" t="s">
        <v>165</v>
      </c>
      <c r="T53" s="175" t="s">
        <v>165</v>
      </c>
      <c r="U53" s="159">
        <v>0</v>
      </c>
      <c r="V53" s="159">
        <f>ROUND(E53*U53,2)</f>
        <v>0</v>
      </c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166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187" t="s">
        <v>237</v>
      </c>
      <c r="D54" s="160"/>
      <c r="E54" s="161">
        <v>41.09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168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69">
        <v>25</v>
      </c>
      <c r="B55" s="170" t="s">
        <v>238</v>
      </c>
      <c r="C55" s="186" t="s">
        <v>239</v>
      </c>
      <c r="D55" s="171" t="s">
        <v>171</v>
      </c>
      <c r="E55" s="172">
        <v>41.09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74">
        <v>0</v>
      </c>
      <c r="O55" s="174">
        <f>ROUND(E55*N55,2)</f>
        <v>0</v>
      </c>
      <c r="P55" s="174">
        <v>0</v>
      </c>
      <c r="Q55" s="174">
        <f>ROUND(E55*P55,2)</f>
        <v>0</v>
      </c>
      <c r="R55" s="174"/>
      <c r="S55" s="174" t="s">
        <v>165</v>
      </c>
      <c r="T55" s="175" t="s">
        <v>165</v>
      </c>
      <c r="U55" s="159">
        <v>0</v>
      </c>
      <c r="V55" s="159">
        <f>ROUND(E55*U55,2)</f>
        <v>0</v>
      </c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166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242" t="s">
        <v>240</v>
      </c>
      <c r="D56" s="243"/>
      <c r="E56" s="243"/>
      <c r="F56" s="243"/>
      <c r="G56" s="243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226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x14ac:dyDescent="0.2">
      <c r="A57" s="163" t="s">
        <v>160</v>
      </c>
      <c r="B57" s="164" t="s">
        <v>54</v>
      </c>
      <c r="C57" s="185" t="s">
        <v>100</v>
      </c>
      <c r="D57" s="165"/>
      <c r="E57" s="166"/>
      <c r="F57" s="167"/>
      <c r="G57" s="167">
        <f>SUMIF(AG58:AG58,"&lt;&gt;NOR",G58:G58)</f>
        <v>0</v>
      </c>
      <c r="H57" s="167"/>
      <c r="I57" s="167">
        <f>SUM(I58:I58)</f>
        <v>0</v>
      </c>
      <c r="J57" s="167"/>
      <c r="K57" s="167">
        <f>SUM(K58:K58)</f>
        <v>0</v>
      </c>
      <c r="L57" s="167"/>
      <c r="M57" s="167">
        <f>SUM(M58:M58)</f>
        <v>0</v>
      </c>
      <c r="N57" s="167"/>
      <c r="O57" s="167">
        <f>SUM(O58:O58)</f>
        <v>0.03</v>
      </c>
      <c r="P57" s="167"/>
      <c r="Q57" s="167">
        <f>SUM(Q58:Q58)</f>
        <v>0</v>
      </c>
      <c r="R57" s="167"/>
      <c r="S57" s="167"/>
      <c r="T57" s="168"/>
      <c r="U57" s="162"/>
      <c r="V57" s="162">
        <f>SUM(V58:V58)</f>
        <v>0</v>
      </c>
      <c r="W57" s="162"/>
      <c r="AG57" t="s">
        <v>161</v>
      </c>
    </row>
    <row r="58" spans="1:60" outlineLevel="1" x14ac:dyDescent="0.2">
      <c r="A58" s="177">
        <v>26</v>
      </c>
      <c r="B58" s="178" t="s">
        <v>241</v>
      </c>
      <c r="C58" s="188" t="s">
        <v>242</v>
      </c>
      <c r="D58" s="179" t="s">
        <v>202</v>
      </c>
      <c r="E58" s="180">
        <v>8</v>
      </c>
      <c r="F58" s="181"/>
      <c r="G58" s="182">
        <f>ROUND(E58*F58,2)</f>
        <v>0</v>
      </c>
      <c r="H58" s="181"/>
      <c r="I58" s="182">
        <f>ROUND(E58*H58,2)</f>
        <v>0</v>
      </c>
      <c r="J58" s="181"/>
      <c r="K58" s="182">
        <f>ROUND(E58*J58,2)</f>
        <v>0</v>
      </c>
      <c r="L58" s="182">
        <v>21</v>
      </c>
      <c r="M58" s="182">
        <f>G58*(1+L58/100)</f>
        <v>0</v>
      </c>
      <c r="N58" s="182">
        <v>3.5000000000000001E-3</v>
      </c>
      <c r="O58" s="182">
        <f>ROUND(E58*N58,2)</f>
        <v>0.03</v>
      </c>
      <c r="P58" s="182">
        <v>0</v>
      </c>
      <c r="Q58" s="182">
        <f>ROUND(E58*P58,2)</f>
        <v>0</v>
      </c>
      <c r="R58" s="182" t="s">
        <v>190</v>
      </c>
      <c r="S58" s="182" t="s">
        <v>165</v>
      </c>
      <c r="T58" s="183" t="s">
        <v>165</v>
      </c>
      <c r="U58" s="159">
        <v>0</v>
      </c>
      <c r="V58" s="159">
        <f>ROUND(E58*U58,2)</f>
        <v>0</v>
      </c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243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">
      <c r="A59" s="163" t="s">
        <v>160</v>
      </c>
      <c r="B59" s="164" t="s">
        <v>103</v>
      </c>
      <c r="C59" s="185" t="s">
        <v>104</v>
      </c>
      <c r="D59" s="165"/>
      <c r="E59" s="166"/>
      <c r="F59" s="167"/>
      <c r="G59" s="167">
        <f>SUMIF(AG60:AG61,"&lt;&gt;NOR",G60:G61)</f>
        <v>0</v>
      </c>
      <c r="H59" s="167"/>
      <c r="I59" s="167">
        <f>SUM(I60:I61)</f>
        <v>0</v>
      </c>
      <c r="J59" s="167"/>
      <c r="K59" s="167">
        <f>SUM(K60:K61)</f>
        <v>0</v>
      </c>
      <c r="L59" s="167"/>
      <c r="M59" s="167">
        <f>SUM(M60:M61)</f>
        <v>0</v>
      </c>
      <c r="N59" s="167"/>
      <c r="O59" s="167">
        <f>SUM(O60:O61)</f>
        <v>0.8</v>
      </c>
      <c r="P59" s="167"/>
      <c r="Q59" s="167">
        <f>SUM(Q60:Q61)</f>
        <v>0</v>
      </c>
      <c r="R59" s="167"/>
      <c r="S59" s="167"/>
      <c r="T59" s="168"/>
      <c r="U59" s="162"/>
      <c r="V59" s="162">
        <f>SUM(V60:V61)</f>
        <v>0</v>
      </c>
      <c r="W59" s="162"/>
      <c r="AG59" t="s">
        <v>161</v>
      </c>
    </row>
    <row r="60" spans="1:60" outlineLevel="1" x14ac:dyDescent="0.2">
      <c r="A60" s="177">
        <v>27</v>
      </c>
      <c r="B60" s="178" t="s">
        <v>244</v>
      </c>
      <c r="C60" s="188" t="s">
        <v>511</v>
      </c>
      <c r="D60" s="179" t="s">
        <v>202</v>
      </c>
      <c r="E60" s="180">
        <v>1</v>
      </c>
      <c r="F60" s="181"/>
      <c r="G60" s="182">
        <f>ROUND(E60*F60,2)</f>
        <v>0</v>
      </c>
      <c r="H60" s="181"/>
      <c r="I60" s="182">
        <f>ROUND(E60*H60,2)</f>
        <v>0</v>
      </c>
      <c r="J60" s="181"/>
      <c r="K60" s="182">
        <f>ROUND(E60*J60,2)</f>
        <v>0</v>
      </c>
      <c r="L60" s="182">
        <v>21</v>
      </c>
      <c r="M60" s="182">
        <f>G60*(1+L60/100)</f>
        <v>0</v>
      </c>
      <c r="N60" s="182">
        <v>2.2080000000000002E-2</v>
      </c>
      <c r="O60" s="182">
        <f>ROUND(E60*N60,2)</f>
        <v>0.02</v>
      </c>
      <c r="P60" s="182">
        <v>0</v>
      </c>
      <c r="Q60" s="182">
        <f>ROUND(E60*P60,2)</f>
        <v>0</v>
      </c>
      <c r="R60" s="182"/>
      <c r="S60" s="182" t="s">
        <v>165</v>
      </c>
      <c r="T60" s="183" t="s">
        <v>165</v>
      </c>
      <c r="U60" s="159">
        <v>0</v>
      </c>
      <c r="V60" s="159">
        <f>ROUND(E60*U60,2)</f>
        <v>0</v>
      </c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166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77">
        <v>28</v>
      </c>
      <c r="B61" s="178" t="s">
        <v>245</v>
      </c>
      <c r="C61" s="188" t="s">
        <v>529</v>
      </c>
      <c r="D61" s="179" t="s">
        <v>171</v>
      </c>
      <c r="E61" s="180">
        <v>7.3500000000000005</v>
      </c>
      <c r="F61" s="181"/>
      <c r="G61" s="182">
        <f>ROUND(E61*F61,2)</f>
        <v>0</v>
      </c>
      <c r="H61" s="181"/>
      <c r="I61" s="182">
        <f>ROUND(E61*H61,2)</f>
        <v>0</v>
      </c>
      <c r="J61" s="181"/>
      <c r="K61" s="182">
        <f>ROUND(E61*J61,2)</f>
        <v>0</v>
      </c>
      <c r="L61" s="182">
        <v>21</v>
      </c>
      <c r="M61" s="182">
        <f>G61*(1+L61/100)</f>
        <v>0</v>
      </c>
      <c r="N61" s="182">
        <v>0.10550000000000001</v>
      </c>
      <c r="O61" s="182">
        <f>ROUND(E61*N61,2)</f>
        <v>0.78</v>
      </c>
      <c r="P61" s="182">
        <v>0</v>
      </c>
      <c r="Q61" s="182">
        <f>ROUND(E61*P61,2)</f>
        <v>0</v>
      </c>
      <c r="R61" s="182"/>
      <c r="S61" s="182" t="s">
        <v>165</v>
      </c>
      <c r="T61" s="183" t="s">
        <v>165</v>
      </c>
      <c r="U61" s="159">
        <v>0</v>
      </c>
      <c r="V61" s="159">
        <f>ROUND(E61*U61,2)</f>
        <v>0</v>
      </c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166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x14ac:dyDescent="0.2">
      <c r="A62" s="163" t="s">
        <v>160</v>
      </c>
      <c r="B62" s="164" t="s">
        <v>107</v>
      </c>
      <c r="C62" s="185" t="s">
        <v>108</v>
      </c>
      <c r="D62" s="165"/>
      <c r="E62" s="166"/>
      <c r="F62" s="167"/>
      <c r="G62" s="167">
        <f>SUMIF(AG63:AG74,"&lt;&gt;NOR",G63:G74)</f>
        <v>0</v>
      </c>
      <c r="H62" s="167"/>
      <c r="I62" s="167">
        <f>SUM(I63:I74)</f>
        <v>0</v>
      </c>
      <c r="J62" s="167"/>
      <c r="K62" s="167">
        <f>SUM(K63:K74)</f>
        <v>0</v>
      </c>
      <c r="L62" s="167"/>
      <c r="M62" s="167">
        <f>SUM(M63:M74)</f>
        <v>0</v>
      </c>
      <c r="N62" s="167"/>
      <c r="O62" s="167">
        <f>SUM(O63:O74)</f>
        <v>3.67</v>
      </c>
      <c r="P62" s="167"/>
      <c r="Q62" s="167">
        <f>SUM(Q63:Q74)</f>
        <v>0</v>
      </c>
      <c r="R62" s="167"/>
      <c r="S62" s="167"/>
      <c r="T62" s="168"/>
      <c r="U62" s="162"/>
      <c r="V62" s="162">
        <f>SUM(V63:V74)</f>
        <v>0</v>
      </c>
      <c r="W62" s="162"/>
      <c r="AG62" t="s">
        <v>161</v>
      </c>
    </row>
    <row r="63" spans="1:60" outlineLevel="1" x14ac:dyDescent="0.2">
      <c r="A63" s="177">
        <v>29</v>
      </c>
      <c r="B63" s="178" t="s">
        <v>246</v>
      </c>
      <c r="C63" s="188" t="s">
        <v>247</v>
      </c>
      <c r="D63" s="179" t="s">
        <v>171</v>
      </c>
      <c r="E63" s="180">
        <v>15.96</v>
      </c>
      <c r="F63" s="181"/>
      <c r="G63" s="182">
        <f>ROUND(E63*F63,2)</f>
        <v>0</v>
      </c>
      <c r="H63" s="181"/>
      <c r="I63" s="182">
        <f>ROUND(E63*H63,2)</f>
        <v>0</v>
      </c>
      <c r="J63" s="181"/>
      <c r="K63" s="182">
        <f>ROUND(E63*J63,2)</f>
        <v>0</v>
      </c>
      <c r="L63" s="182">
        <v>21</v>
      </c>
      <c r="M63" s="182">
        <f>G63*(1+L63/100)</f>
        <v>0</v>
      </c>
      <c r="N63" s="182">
        <v>2.2000000000000001E-4</v>
      </c>
      <c r="O63" s="182">
        <f>ROUND(E63*N63,2)</f>
        <v>0</v>
      </c>
      <c r="P63" s="182">
        <v>0</v>
      </c>
      <c r="Q63" s="182">
        <f>ROUND(E63*P63,2)</f>
        <v>0</v>
      </c>
      <c r="R63" s="182"/>
      <c r="S63" s="182" t="s">
        <v>165</v>
      </c>
      <c r="T63" s="183" t="s">
        <v>165</v>
      </c>
      <c r="U63" s="159">
        <v>0</v>
      </c>
      <c r="V63" s="159">
        <f>ROUND(E63*U63,2)</f>
        <v>0</v>
      </c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166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">
      <c r="A64" s="169">
        <v>30</v>
      </c>
      <c r="B64" s="170" t="s">
        <v>248</v>
      </c>
      <c r="C64" s="186" t="s">
        <v>249</v>
      </c>
      <c r="D64" s="171" t="s">
        <v>171</v>
      </c>
      <c r="E64" s="172">
        <v>166.29000000000002</v>
      </c>
      <c r="F64" s="173"/>
      <c r="G64" s="174">
        <f>ROUND(E64*F64,2)</f>
        <v>0</v>
      </c>
      <c r="H64" s="173"/>
      <c r="I64" s="174">
        <f>ROUND(E64*H64,2)</f>
        <v>0</v>
      </c>
      <c r="J64" s="173"/>
      <c r="K64" s="174">
        <f>ROUND(E64*J64,2)</f>
        <v>0</v>
      </c>
      <c r="L64" s="174">
        <v>21</v>
      </c>
      <c r="M64" s="174">
        <f>G64*(1+L64/100)</f>
        <v>0</v>
      </c>
      <c r="N64" s="174">
        <v>6.7200000000000003E-3</v>
      </c>
      <c r="O64" s="174">
        <f>ROUND(E64*N64,2)</f>
        <v>1.1200000000000001</v>
      </c>
      <c r="P64" s="174">
        <v>0</v>
      </c>
      <c r="Q64" s="174">
        <f>ROUND(E64*P64,2)</f>
        <v>0</v>
      </c>
      <c r="R64" s="174"/>
      <c r="S64" s="174" t="s">
        <v>165</v>
      </c>
      <c r="T64" s="175" t="s">
        <v>165</v>
      </c>
      <c r="U64" s="159">
        <v>0</v>
      </c>
      <c r="V64" s="159">
        <f>ROUND(E64*U64,2)</f>
        <v>0</v>
      </c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166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57"/>
      <c r="B65" s="158"/>
      <c r="C65" s="242" t="s">
        <v>250</v>
      </c>
      <c r="D65" s="243"/>
      <c r="E65" s="243"/>
      <c r="F65" s="243"/>
      <c r="G65" s="243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226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187" t="s">
        <v>251</v>
      </c>
      <c r="D66" s="160"/>
      <c r="E66" s="161">
        <v>76.89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168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87" t="s">
        <v>252</v>
      </c>
      <c r="D67" s="160"/>
      <c r="E67" s="161">
        <v>64.400000000000006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168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57"/>
      <c r="B68" s="158"/>
      <c r="C68" s="187" t="s">
        <v>253</v>
      </c>
      <c r="D68" s="160"/>
      <c r="E68" s="161">
        <v>25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168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69">
        <v>31</v>
      </c>
      <c r="B69" s="170" t="s">
        <v>254</v>
      </c>
      <c r="C69" s="186" t="s">
        <v>255</v>
      </c>
      <c r="D69" s="171" t="s">
        <v>171</v>
      </c>
      <c r="E69" s="172">
        <v>420.66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74">
        <v>5.79E-3</v>
      </c>
      <c r="O69" s="174">
        <f>ROUND(E69*N69,2)</f>
        <v>2.44</v>
      </c>
      <c r="P69" s="174">
        <v>0</v>
      </c>
      <c r="Q69" s="174">
        <f>ROUND(E69*P69,2)</f>
        <v>0</v>
      </c>
      <c r="R69" s="174"/>
      <c r="S69" s="174" t="s">
        <v>165</v>
      </c>
      <c r="T69" s="175" t="s">
        <v>165</v>
      </c>
      <c r="U69" s="159">
        <v>0</v>
      </c>
      <c r="V69" s="159">
        <f>ROUND(E69*U69,2)</f>
        <v>0</v>
      </c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166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57"/>
      <c r="B70" s="158"/>
      <c r="C70" s="187" t="s">
        <v>256</v>
      </c>
      <c r="D70" s="160"/>
      <c r="E70" s="161">
        <v>138.70000000000002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168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57"/>
      <c r="B71" s="158"/>
      <c r="C71" s="187" t="s">
        <v>257</v>
      </c>
      <c r="D71" s="160"/>
      <c r="E71" s="161">
        <v>129.20000000000002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168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187" t="s">
        <v>258</v>
      </c>
      <c r="D72" s="160"/>
      <c r="E72" s="161">
        <v>76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168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57"/>
      <c r="B73" s="158"/>
      <c r="C73" s="187" t="s">
        <v>259</v>
      </c>
      <c r="D73" s="160"/>
      <c r="E73" s="161">
        <v>76.760000000000005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168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77">
        <v>32</v>
      </c>
      <c r="B74" s="178" t="s">
        <v>260</v>
      </c>
      <c r="C74" s="188" t="s">
        <v>512</v>
      </c>
      <c r="D74" s="179" t="s">
        <v>171</v>
      </c>
      <c r="E74" s="180">
        <v>15.96</v>
      </c>
      <c r="F74" s="181"/>
      <c r="G74" s="182">
        <f>ROUND(E74*F74,2)</f>
        <v>0</v>
      </c>
      <c r="H74" s="181"/>
      <c r="I74" s="182">
        <f>ROUND(E74*H74,2)</f>
        <v>0</v>
      </c>
      <c r="J74" s="181"/>
      <c r="K74" s="182">
        <f>ROUND(E74*J74,2)</f>
        <v>0</v>
      </c>
      <c r="L74" s="182">
        <v>21</v>
      </c>
      <c r="M74" s="182">
        <f>G74*(1+L74/100)</f>
        <v>0</v>
      </c>
      <c r="N74" s="182">
        <v>6.6600000000000001E-3</v>
      </c>
      <c r="O74" s="182">
        <f>ROUND(E74*N74,2)</f>
        <v>0.11</v>
      </c>
      <c r="P74" s="182">
        <v>0</v>
      </c>
      <c r="Q74" s="182">
        <f>ROUND(E74*P74,2)</f>
        <v>0</v>
      </c>
      <c r="R74" s="182"/>
      <c r="S74" s="182" t="s">
        <v>165</v>
      </c>
      <c r="T74" s="183" t="s">
        <v>165</v>
      </c>
      <c r="U74" s="159">
        <v>0</v>
      </c>
      <c r="V74" s="159">
        <f>ROUND(E74*U74,2)</f>
        <v>0</v>
      </c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166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x14ac:dyDescent="0.2">
      <c r="A75" s="163" t="s">
        <v>160</v>
      </c>
      <c r="B75" s="164" t="s">
        <v>109</v>
      </c>
      <c r="C75" s="185" t="s">
        <v>110</v>
      </c>
      <c r="D75" s="165"/>
      <c r="E75" s="166"/>
      <c r="F75" s="167"/>
      <c r="G75" s="167">
        <f>SUMIF(AG76:AG76,"&lt;&gt;NOR",G76:G76)</f>
        <v>0</v>
      </c>
      <c r="H75" s="167"/>
      <c r="I75" s="167">
        <f>SUM(I76:I76)</f>
        <v>0</v>
      </c>
      <c r="J75" s="167"/>
      <c r="K75" s="167">
        <f>SUM(K76:K76)</f>
        <v>0</v>
      </c>
      <c r="L75" s="167"/>
      <c r="M75" s="167">
        <f>SUM(M76:M76)</f>
        <v>0</v>
      </c>
      <c r="N75" s="167"/>
      <c r="O75" s="167">
        <f>SUM(O76:O76)</f>
        <v>0.26</v>
      </c>
      <c r="P75" s="167"/>
      <c r="Q75" s="167">
        <f>SUM(Q76:Q76)</f>
        <v>0</v>
      </c>
      <c r="R75" s="167"/>
      <c r="S75" s="167"/>
      <c r="T75" s="168"/>
      <c r="U75" s="162"/>
      <c r="V75" s="162">
        <f>SUM(V76:V76)</f>
        <v>0</v>
      </c>
      <c r="W75" s="162"/>
      <c r="AG75" t="s">
        <v>161</v>
      </c>
    </row>
    <row r="76" spans="1:60" outlineLevel="1" x14ac:dyDescent="0.2">
      <c r="A76" s="177">
        <v>33</v>
      </c>
      <c r="B76" s="178" t="s">
        <v>261</v>
      </c>
      <c r="C76" s="188" t="s">
        <v>262</v>
      </c>
      <c r="D76" s="179" t="s">
        <v>171</v>
      </c>
      <c r="E76" s="180">
        <v>166.26000000000002</v>
      </c>
      <c r="F76" s="181"/>
      <c r="G76" s="182">
        <f>ROUND(E76*F76,2)</f>
        <v>0</v>
      </c>
      <c r="H76" s="181"/>
      <c r="I76" s="182">
        <f>ROUND(E76*H76,2)</f>
        <v>0</v>
      </c>
      <c r="J76" s="181"/>
      <c r="K76" s="182">
        <f>ROUND(E76*J76,2)</f>
        <v>0</v>
      </c>
      <c r="L76" s="182">
        <v>21</v>
      </c>
      <c r="M76" s="182">
        <f>G76*(1+L76/100)</f>
        <v>0</v>
      </c>
      <c r="N76" s="182">
        <v>1.58E-3</v>
      </c>
      <c r="O76" s="182">
        <f>ROUND(E76*N76,2)</f>
        <v>0.26</v>
      </c>
      <c r="P76" s="182">
        <v>0</v>
      </c>
      <c r="Q76" s="182">
        <f>ROUND(E76*P76,2)</f>
        <v>0</v>
      </c>
      <c r="R76" s="182"/>
      <c r="S76" s="182" t="s">
        <v>165</v>
      </c>
      <c r="T76" s="183" t="s">
        <v>165</v>
      </c>
      <c r="U76" s="159">
        <v>0</v>
      </c>
      <c r="V76" s="159">
        <f>ROUND(E76*U76,2)</f>
        <v>0</v>
      </c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166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x14ac:dyDescent="0.2">
      <c r="A77" s="163" t="s">
        <v>160</v>
      </c>
      <c r="B77" s="164" t="s">
        <v>111</v>
      </c>
      <c r="C77" s="185" t="s">
        <v>112</v>
      </c>
      <c r="D77" s="165"/>
      <c r="E77" s="166"/>
      <c r="F77" s="167"/>
      <c r="G77" s="167">
        <f>SUMIF(AG78:AG89,"&lt;&gt;NOR",G78:G89)</f>
        <v>0</v>
      </c>
      <c r="H77" s="167"/>
      <c r="I77" s="167">
        <f>SUM(I78:I89)</f>
        <v>0</v>
      </c>
      <c r="J77" s="167"/>
      <c r="K77" s="167">
        <f>SUM(K78:K89)</f>
        <v>0</v>
      </c>
      <c r="L77" s="167"/>
      <c r="M77" s="167">
        <f>SUM(M78:M89)</f>
        <v>0</v>
      </c>
      <c r="N77" s="167"/>
      <c r="O77" s="167">
        <f>SUM(O78:O89)</f>
        <v>0.04</v>
      </c>
      <c r="P77" s="167"/>
      <c r="Q77" s="167">
        <f>SUM(Q78:Q89)</f>
        <v>0</v>
      </c>
      <c r="R77" s="167"/>
      <c r="S77" s="167"/>
      <c r="T77" s="168"/>
      <c r="U77" s="162"/>
      <c r="V77" s="162">
        <f>SUM(V78:V89)</f>
        <v>0</v>
      </c>
      <c r="W77" s="162"/>
      <c r="AG77" t="s">
        <v>161</v>
      </c>
    </row>
    <row r="78" spans="1:60" outlineLevel="1" x14ac:dyDescent="0.2">
      <c r="A78" s="169">
        <v>34</v>
      </c>
      <c r="B78" s="170" t="s">
        <v>263</v>
      </c>
      <c r="C78" s="186" t="s">
        <v>264</v>
      </c>
      <c r="D78" s="171" t="s">
        <v>171</v>
      </c>
      <c r="E78" s="172">
        <v>1003.1800000000001</v>
      </c>
      <c r="F78" s="173"/>
      <c r="G78" s="174">
        <f>ROUND(E78*F78,2)</f>
        <v>0</v>
      </c>
      <c r="H78" s="173"/>
      <c r="I78" s="174">
        <f>ROUND(E78*H78,2)</f>
        <v>0</v>
      </c>
      <c r="J78" s="173"/>
      <c r="K78" s="174">
        <f>ROUND(E78*J78,2)</f>
        <v>0</v>
      </c>
      <c r="L78" s="174">
        <v>21</v>
      </c>
      <c r="M78" s="174">
        <f>G78*(1+L78/100)</f>
        <v>0</v>
      </c>
      <c r="N78" s="174">
        <v>4.0000000000000003E-5</v>
      </c>
      <c r="O78" s="174">
        <f>ROUND(E78*N78,2)</f>
        <v>0.04</v>
      </c>
      <c r="P78" s="174">
        <v>0</v>
      </c>
      <c r="Q78" s="174">
        <f>ROUND(E78*P78,2)</f>
        <v>0</v>
      </c>
      <c r="R78" s="174"/>
      <c r="S78" s="174" t="s">
        <v>165</v>
      </c>
      <c r="T78" s="175" t="s">
        <v>165</v>
      </c>
      <c r="U78" s="159">
        <v>0</v>
      </c>
      <c r="V78" s="159">
        <f>ROUND(E78*U78,2)</f>
        <v>0</v>
      </c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166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57"/>
      <c r="B79" s="158"/>
      <c r="C79" s="187" t="s">
        <v>265</v>
      </c>
      <c r="D79" s="160"/>
      <c r="E79" s="161">
        <v>201.08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168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">
      <c r="A80" s="157"/>
      <c r="B80" s="158"/>
      <c r="C80" s="187" t="s">
        <v>266</v>
      </c>
      <c r="D80" s="160"/>
      <c r="E80" s="161">
        <v>10.260000000000002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168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187" t="s">
        <v>267</v>
      </c>
      <c r="D81" s="160"/>
      <c r="E81" s="161">
        <v>64.650000000000006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168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57"/>
      <c r="B82" s="158"/>
      <c r="C82" s="187" t="s">
        <v>268</v>
      </c>
      <c r="D82" s="160"/>
      <c r="E82" s="161">
        <v>17.200000000000003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168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">
      <c r="A83" s="157"/>
      <c r="B83" s="158"/>
      <c r="C83" s="187" t="s">
        <v>269</v>
      </c>
      <c r="D83" s="160"/>
      <c r="E83" s="161">
        <v>8.06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168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57"/>
      <c r="B84" s="158"/>
      <c r="C84" s="187" t="s">
        <v>270</v>
      </c>
      <c r="D84" s="160"/>
      <c r="E84" s="161">
        <v>342.65000000000003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168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57"/>
      <c r="B85" s="158"/>
      <c r="C85" s="187" t="s">
        <v>271</v>
      </c>
      <c r="D85" s="160"/>
      <c r="E85" s="161">
        <v>105.67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168</v>
      </c>
      <c r="AH85" s="150">
        <v>0</v>
      </c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57"/>
      <c r="B86" s="158"/>
      <c r="C86" s="187" t="s">
        <v>272</v>
      </c>
      <c r="D86" s="160"/>
      <c r="E86" s="161">
        <v>76.89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168</v>
      </c>
      <c r="AH86" s="150">
        <v>0</v>
      </c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57"/>
      <c r="B87" s="158"/>
      <c r="C87" s="187" t="s">
        <v>273</v>
      </c>
      <c r="D87" s="160"/>
      <c r="E87" s="161">
        <v>37.290000000000006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168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57"/>
      <c r="B88" s="158"/>
      <c r="C88" s="187" t="s">
        <v>274</v>
      </c>
      <c r="D88" s="160"/>
      <c r="E88" s="161">
        <v>75.03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168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57"/>
      <c r="B89" s="158"/>
      <c r="C89" s="187" t="s">
        <v>275</v>
      </c>
      <c r="D89" s="160"/>
      <c r="E89" s="161">
        <v>64.400000000000006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168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x14ac:dyDescent="0.2">
      <c r="A90" s="163" t="s">
        <v>160</v>
      </c>
      <c r="B90" s="164" t="s">
        <v>113</v>
      </c>
      <c r="C90" s="185" t="s">
        <v>114</v>
      </c>
      <c r="D90" s="165"/>
      <c r="E90" s="166"/>
      <c r="F90" s="167"/>
      <c r="G90" s="167">
        <f>SUMIF(AG91:AG97,"&lt;&gt;NOR",G91:G97)</f>
        <v>0</v>
      </c>
      <c r="H90" s="167"/>
      <c r="I90" s="167">
        <f>SUM(I91:I97)</f>
        <v>0</v>
      </c>
      <c r="J90" s="167"/>
      <c r="K90" s="167">
        <f>SUM(K91:K97)</f>
        <v>0</v>
      </c>
      <c r="L90" s="167"/>
      <c r="M90" s="167">
        <f>SUM(M91:M97)</f>
        <v>0</v>
      </c>
      <c r="N90" s="167"/>
      <c r="O90" s="167">
        <f>SUM(O91:O97)</f>
        <v>0</v>
      </c>
      <c r="P90" s="167"/>
      <c r="Q90" s="167">
        <f>SUM(Q91:Q97)</f>
        <v>3.6</v>
      </c>
      <c r="R90" s="167"/>
      <c r="S90" s="167"/>
      <c r="T90" s="168"/>
      <c r="U90" s="162"/>
      <c r="V90" s="162">
        <f>SUM(V91:V97)</f>
        <v>0</v>
      </c>
      <c r="W90" s="162"/>
      <c r="AG90" t="s">
        <v>161</v>
      </c>
    </row>
    <row r="91" spans="1:60" outlineLevel="1" x14ac:dyDescent="0.2">
      <c r="A91" s="169">
        <v>35</v>
      </c>
      <c r="B91" s="170" t="s">
        <v>276</v>
      </c>
      <c r="C91" s="186" t="s">
        <v>277</v>
      </c>
      <c r="D91" s="171" t="s">
        <v>164</v>
      </c>
      <c r="E91" s="172">
        <v>0.93600000000000005</v>
      </c>
      <c r="F91" s="173"/>
      <c r="G91" s="174">
        <f>ROUND(E91*F91,2)</f>
        <v>0</v>
      </c>
      <c r="H91" s="173"/>
      <c r="I91" s="174">
        <f>ROUND(E91*H91,2)</f>
        <v>0</v>
      </c>
      <c r="J91" s="173"/>
      <c r="K91" s="174">
        <f>ROUND(E91*J91,2)</f>
        <v>0</v>
      </c>
      <c r="L91" s="174">
        <v>21</v>
      </c>
      <c r="M91" s="174">
        <f>G91*(1+L91/100)</f>
        <v>0</v>
      </c>
      <c r="N91" s="174">
        <v>0</v>
      </c>
      <c r="O91" s="174">
        <f>ROUND(E91*N91,2)</f>
        <v>0</v>
      </c>
      <c r="P91" s="174">
        <v>2.4000000000000004</v>
      </c>
      <c r="Q91" s="174">
        <f>ROUND(E91*P91,2)</f>
        <v>2.25</v>
      </c>
      <c r="R91" s="174"/>
      <c r="S91" s="174" t="s">
        <v>165</v>
      </c>
      <c r="T91" s="175" t="s">
        <v>165</v>
      </c>
      <c r="U91" s="159">
        <v>0</v>
      </c>
      <c r="V91" s="159">
        <f>ROUND(E91*U91,2)</f>
        <v>0</v>
      </c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166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57"/>
      <c r="B92" s="158"/>
      <c r="C92" s="187" t="s">
        <v>278</v>
      </c>
      <c r="D92" s="160"/>
      <c r="E92" s="161">
        <v>0.94000000000000006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168</v>
      </c>
      <c r="AH92" s="150">
        <v>0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77">
        <v>36</v>
      </c>
      <c r="B93" s="178" t="s">
        <v>279</v>
      </c>
      <c r="C93" s="188" t="s">
        <v>280</v>
      </c>
      <c r="D93" s="179" t="s">
        <v>171</v>
      </c>
      <c r="E93" s="180">
        <v>7.3500000000000005</v>
      </c>
      <c r="F93" s="181"/>
      <c r="G93" s="182">
        <f>ROUND(E93*F93,2)</f>
        <v>0</v>
      </c>
      <c r="H93" s="181"/>
      <c r="I93" s="182">
        <f>ROUND(E93*H93,2)</f>
        <v>0</v>
      </c>
      <c r="J93" s="181"/>
      <c r="K93" s="182">
        <f>ROUND(E93*J93,2)</f>
        <v>0</v>
      </c>
      <c r="L93" s="182">
        <v>21</v>
      </c>
      <c r="M93" s="182">
        <f>G93*(1+L93/100)</f>
        <v>0</v>
      </c>
      <c r="N93" s="182">
        <v>6.7000000000000002E-4</v>
      </c>
      <c r="O93" s="182">
        <f>ROUND(E93*N93,2)</f>
        <v>0</v>
      </c>
      <c r="P93" s="182">
        <v>8.2000000000000003E-2</v>
      </c>
      <c r="Q93" s="182">
        <f>ROUND(E93*P93,2)</f>
        <v>0.6</v>
      </c>
      <c r="R93" s="182"/>
      <c r="S93" s="182" t="s">
        <v>165</v>
      </c>
      <c r="T93" s="183" t="s">
        <v>165</v>
      </c>
      <c r="U93" s="159">
        <v>0</v>
      </c>
      <c r="V93" s="159">
        <f>ROUND(E93*U93,2)</f>
        <v>0</v>
      </c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166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77">
        <v>37</v>
      </c>
      <c r="B94" s="178" t="s">
        <v>281</v>
      </c>
      <c r="C94" s="188" t="s">
        <v>282</v>
      </c>
      <c r="D94" s="179" t="s">
        <v>283</v>
      </c>
      <c r="E94" s="180">
        <v>4.5</v>
      </c>
      <c r="F94" s="181"/>
      <c r="G94" s="182">
        <f>ROUND(E94*F94,2)</f>
        <v>0</v>
      </c>
      <c r="H94" s="181"/>
      <c r="I94" s="182">
        <f>ROUND(E94*H94,2)</f>
        <v>0</v>
      </c>
      <c r="J94" s="181"/>
      <c r="K94" s="182">
        <f>ROUND(E94*J94,2)</f>
        <v>0</v>
      </c>
      <c r="L94" s="182">
        <v>21</v>
      </c>
      <c r="M94" s="182">
        <f>G94*(1+L94/100)</f>
        <v>0</v>
      </c>
      <c r="N94" s="182">
        <v>0</v>
      </c>
      <c r="O94" s="182">
        <f>ROUND(E94*N94,2)</f>
        <v>0</v>
      </c>
      <c r="P94" s="182">
        <v>7.0000000000000007E-2</v>
      </c>
      <c r="Q94" s="182">
        <f>ROUND(E94*P94,2)</f>
        <v>0.32</v>
      </c>
      <c r="R94" s="182"/>
      <c r="S94" s="182" t="s">
        <v>165</v>
      </c>
      <c r="T94" s="183" t="s">
        <v>165</v>
      </c>
      <c r="U94" s="159">
        <v>0</v>
      </c>
      <c r="V94" s="159">
        <f>ROUND(E94*U94,2)</f>
        <v>0</v>
      </c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166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77">
        <v>38</v>
      </c>
      <c r="B95" s="178" t="s">
        <v>284</v>
      </c>
      <c r="C95" s="188" t="s">
        <v>285</v>
      </c>
      <c r="D95" s="179" t="s">
        <v>171</v>
      </c>
      <c r="E95" s="180">
        <v>8.4</v>
      </c>
      <c r="F95" s="181"/>
      <c r="G95" s="182">
        <f>ROUND(E95*F95,2)</f>
        <v>0</v>
      </c>
      <c r="H95" s="181"/>
      <c r="I95" s="182">
        <f>ROUND(E95*H95,2)</f>
        <v>0</v>
      </c>
      <c r="J95" s="181"/>
      <c r="K95" s="182">
        <f>ROUND(E95*J95,2)</f>
        <v>0</v>
      </c>
      <c r="L95" s="182">
        <v>21</v>
      </c>
      <c r="M95" s="182">
        <f>G95*(1+L95/100)</f>
        <v>0</v>
      </c>
      <c r="N95" s="182">
        <v>0</v>
      </c>
      <c r="O95" s="182">
        <f>ROUND(E95*N95,2)</f>
        <v>0</v>
      </c>
      <c r="P95" s="182">
        <v>0.02</v>
      </c>
      <c r="Q95" s="182">
        <f>ROUND(E95*P95,2)</f>
        <v>0.17</v>
      </c>
      <c r="R95" s="182"/>
      <c r="S95" s="182" t="s">
        <v>165</v>
      </c>
      <c r="T95" s="183" t="s">
        <v>165</v>
      </c>
      <c r="U95" s="159">
        <v>0</v>
      </c>
      <c r="V95" s="159">
        <f>ROUND(E95*U95,2)</f>
        <v>0</v>
      </c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166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77">
        <v>39</v>
      </c>
      <c r="B96" s="178" t="s">
        <v>286</v>
      </c>
      <c r="C96" s="188" t="s">
        <v>287</v>
      </c>
      <c r="D96" s="179" t="s">
        <v>202</v>
      </c>
      <c r="E96" s="180">
        <v>4</v>
      </c>
      <c r="F96" s="181"/>
      <c r="G96" s="182">
        <f>ROUND(E96*F96,2)</f>
        <v>0</v>
      </c>
      <c r="H96" s="181"/>
      <c r="I96" s="182">
        <f>ROUND(E96*H96,2)</f>
        <v>0</v>
      </c>
      <c r="J96" s="181"/>
      <c r="K96" s="182">
        <f>ROUND(E96*J96,2)</f>
        <v>0</v>
      </c>
      <c r="L96" s="182">
        <v>21</v>
      </c>
      <c r="M96" s="182">
        <f>G96*(1+L96/100)</f>
        <v>0</v>
      </c>
      <c r="N96" s="182">
        <v>0</v>
      </c>
      <c r="O96" s="182">
        <f>ROUND(E96*N96,2)</f>
        <v>0</v>
      </c>
      <c r="P96" s="182">
        <v>3.0000000000000002E-2</v>
      </c>
      <c r="Q96" s="182">
        <f>ROUND(E96*P96,2)</f>
        <v>0.12</v>
      </c>
      <c r="R96" s="182"/>
      <c r="S96" s="182" t="s">
        <v>165</v>
      </c>
      <c r="T96" s="183" t="s">
        <v>165</v>
      </c>
      <c r="U96" s="159">
        <v>0</v>
      </c>
      <c r="V96" s="159">
        <f>ROUND(E96*U96,2)</f>
        <v>0</v>
      </c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166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77">
        <v>40</v>
      </c>
      <c r="B97" s="178" t="s">
        <v>288</v>
      </c>
      <c r="C97" s="188" t="s">
        <v>289</v>
      </c>
      <c r="D97" s="179" t="s">
        <v>171</v>
      </c>
      <c r="E97" s="180">
        <v>1.8</v>
      </c>
      <c r="F97" s="181"/>
      <c r="G97" s="182">
        <f>ROUND(E97*F97,2)</f>
        <v>0</v>
      </c>
      <c r="H97" s="181"/>
      <c r="I97" s="182">
        <f>ROUND(E97*H97,2)</f>
        <v>0</v>
      </c>
      <c r="J97" s="181"/>
      <c r="K97" s="182">
        <f>ROUND(E97*J97,2)</f>
        <v>0</v>
      </c>
      <c r="L97" s="182">
        <v>21</v>
      </c>
      <c r="M97" s="182">
        <f>G97*(1+L97/100)</f>
        <v>0</v>
      </c>
      <c r="N97" s="182">
        <v>1.17E-3</v>
      </c>
      <c r="O97" s="182">
        <f>ROUND(E97*N97,2)</f>
        <v>0</v>
      </c>
      <c r="P97" s="182">
        <v>7.6000000000000012E-2</v>
      </c>
      <c r="Q97" s="182">
        <f>ROUND(E97*P97,2)</f>
        <v>0.14000000000000001</v>
      </c>
      <c r="R97" s="182"/>
      <c r="S97" s="182" t="s">
        <v>165</v>
      </c>
      <c r="T97" s="183" t="s">
        <v>165</v>
      </c>
      <c r="U97" s="159">
        <v>0</v>
      </c>
      <c r="V97" s="159">
        <f>ROUND(E97*U97,2)</f>
        <v>0</v>
      </c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166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x14ac:dyDescent="0.2">
      <c r="A98" s="163" t="s">
        <v>160</v>
      </c>
      <c r="B98" s="164" t="s">
        <v>115</v>
      </c>
      <c r="C98" s="185" t="s">
        <v>116</v>
      </c>
      <c r="D98" s="165"/>
      <c r="E98" s="166"/>
      <c r="F98" s="167"/>
      <c r="G98" s="167">
        <f>SUMIF(AG99:AG102,"&lt;&gt;NOR",G99:G102)</f>
        <v>0</v>
      </c>
      <c r="H98" s="167"/>
      <c r="I98" s="167">
        <f>SUM(I99:I102)</f>
        <v>0</v>
      </c>
      <c r="J98" s="167"/>
      <c r="K98" s="167">
        <f>SUM(K99:K102)</f>
        <v>0</v>
      </c>
      <c r="L98" s="167"/>
      <c r="M98" s="167">
        <f>SUM(M99:M102)</f>
        <v>0</v>
      </c>
      <c r="N98" s="167"/>
      <c r="O98" s="167">
        <f>SUM(O99:O102)</f>
        <v>0</v>
      </c>
      <c r="P98" s="167"/>
      <c r="Q98" s="167">
        <f>SUM(Q99:Q102)</f>
        <v>0</v>
      </c>
      <c r="R98" s="167"/>
      <c r="S98" s="167"/>
      <c r="T98" s="168"/>
      <c r="U98" s="162"/>
      <c r="V98" s="162">
        <f>SUM(V99:V102)</f>
        <v>0</v>
      </c>
      <c r="W98" s="162"/>
      <c r="AG98" t="s">
        <v>161</v>
      </c>
    </row>
    <row r="99" spans="1:60" outlineLevel="1" x14ac:dyDescent="0.2">
      <c r="A99" s="177">
        <v>41</v>
      </c>
      <c r="B99" s="178" t="s">
        <v>290</v>
      </c>
      <c r="C99" s="188" t="s">
        <v>291</v>
      </c>
      <c r="D99" s="179" t="s">
        <v>205</v>
      </c>
      <c r="E99" s="180">
        <v>1.1876800000000001</v>
      </c>
      <c r="F99" s="181"/>
      <c r="G99" s="182">
        <f>ROUND(E99*F99,2)</f>
        <v>0</v>
      </c>
      <c r="H99" s="181"/>
      <c r="I99" s="182">
        <f>ROUND(E99*H99,2)</f>
        <v>0</v>
      </c>
      <c r="J99" s="181"/>
      <c r="K99" s="182">
        <f>ROUND(E99*J99,2)</f>
        <v>0</v>
      </c>
      <c r="L99" s="182">
        <v>21</v>
      </c>
      <c r="M99" s="182">
        <f>G99*(1+L99/100)</f>
        <v>0</v>
      </c>
      <c r="N99" s="182">
        <v>0</v>
      </c>
      <c r="O99" s="182">
        <f>ROUND(E99*N99,2)</f>
        <v>0</v>
      </c>
      <c r="P99" s="182">
        <v>0</v>
      </c>
      <c r="Q99" s="182">
        <f>ROUND(E99*P99,2)</f>
        <v>0</v>
      </c>
      <c r="R99" s="182"/>
      <c r="S99" s="182" t="s">
        <v>165</v>
      </c>
      <c r="T99" s="183" t="s">
        <v>165</v>
      </c>
      <c r="U99" s="159">
        <v>0</v>
      </c>
      <c r="V99" s="159">
        <f>ROUND(E99*U99,2)</f>
        <v>0</v>
      </c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292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">
      <c r="A100" s="177">
        <v>42</v>
      </c>
      <c r="B100" s="178" t="s">
        <v>293</v>
      </c>
      <c r="C100" s="188" t="s">
        <v>294</v>
      </c>
      <c r="D100" s="179" t="s">
        <v>205</v>
      </c>
      <c r="E100" s="180">
        <v>1.1876800000000001</v>
      </c>
      <c r="F100" s="181"/>
      <c r="G100" s="182">
        <f>ROUND(E100*F100,2)</f>
        <v>0</v>
      </c>
      <c r="H100" s="181"/>
      <c r="I100" s="182">
        <f>ROUND(E100*H100,2)</f>
        <v>0</v>
      </c>
      <c r="J100" s="181"/>
      <c r="K100" s="182">
        <f>ROUND(E100*J100,2)</f>
        <v>0</v>
      </c>
      <c r="L100" s="182">
        <v>21</v>
      </c>
      <c r="M100" s="182">
        <f>G100*(1+L100/100)</f>
        <v>0</v>
      </c>
      <c r="N100" s="182">
        <v>0</v>
      </c>
      <c r="O100" s="182">
        <f>ROUND(E100*N100,2)</f>
        <v>0</v>
      </c>
      <c r="P100" s="182">
        <v>0</v>
      </c>
      <c r="Q100" s="182">
        <f>ROUND(E100*P100,2)</f>
        <v>0</v>
      </c>
      <c r="R100" s="182"/>
      <c r="S100" s="182" t="s">
        <v>165</v>
      </c>
      <c r="T100" s="183" t="s">
        <v>165</v>
      </c>
      <c r="U100" s="159">
        <v>0</v>
      </c>
      <c r="V100" s="159">
        <f>ROUND(E100*U100,2)</f>
        <v>0</v>
      </c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292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77">
        <v>43</v>
      </c>
      <c r="B101" s="178" t="s">
        <v>295</v>
      </c>
      <c r="C101" s="188" t="s">
        <v>296</v>
      </c>
      <c r="D101" s="179" t="s">
        <v>205</v>
      </c>
      <c r="E101" s="180">
        <v>17.815200000000001</v>
      </c>
      <c r="F101" s="181"/>
      <c r="G101" s="182">
        <f>ROUND(E101*F101,2)</f>
        <v>0</v>
      </c>
      <c r="H101" s="181"/>
      <c r="I101" s="182">
        <f>ROUND(E101*H101,2)</f>
        <v>0</v>
      </c>
      <c r="J101" s="181"/>
      <c r="K101" s="182">
        <f>ROUND(E101*J101,2)</f>
        <v>0</v>
      </c>
      <c r="L101" s="182">
        <v>21</v>
      </c>
      <c r="M101" s="182">
        <f>G101*(1+L101/100)</f>
        <v>0</v>
      </c>
      <c r="N101" s="182">
        <v>0</v>
      </c>
      <c r="O101" s="182">
        <f>ROUND(E101*N101,2)</f>
        <v>0</v>
      </c>
      <c r="P101" s="182">
        <v>0</v>
      </c>
      <c r="Q101" s="182">
        <f>ROUND(E101*P101,2)</f>
        <v>0</v>
      </c>
      <c r="R101" s="182"/>
      <c r="S101" s="182" t="s">
        <v>165</v>
      </c>
      <c r="T101" s="183" t="s">
        <v>165</v>
      </c>
      <c r="U101" s="159">
        <v>0</v>
      </c>
      <c r="V101" s="159">
        <f>ROUND(E101*U101,2)</f>
        <v>0</v>
      </c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292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77">
        <v>44</v>
      </c>
      <c r="B102" s="178" t="s">
        <v>297</v>
      </c>
      <c r="C102" s="188" t="s">
        <v>298</v>
      </c>
      <c r="D102" s="179" t="s">
        <v>205</v>
      </c>
      <c r="E102" s="180">
        <v>60.893140000000002</v>
      </c>
      <c r="F102" s="181"/>
      <c r="G102" s="182">
        <f>ROUND(E102*F102,2)</f>
        <v>0</v>
      </c>
      <c r="H102" s="181"/>
      <c r="I102" s="182">
        <f>ROUND(E102*H102,2)</f>
        <v>0</v>
      </c>
      <c r="J102" s="181"/>
      <c r="K102" s="182">
        <f>ROUND(E102*J102,2)</f>
        <v>0</v>
      </c>
      <c r="L102" s="182">
        <v>21</v>
      </c>
      <c r="M102" s="182">
        <f>G102*(1+L102/100)</f>
        <v>0</v>
      </c>
      <c r="N102" s="182">
        <v>0</v>
      </c>
      <c r="O102" s="182">
        <f>ROUND(E102*N102,2)</f>
        <v>0</v>
      </c>
      <c r="P102" s="182">
        <v>0</v>
      </c>
      <c r="Q102" s="182">
        <f>ROUND(E102*P102,2)</f>
        <v>0</v>
      </c>
      <c r="R102" s="182"/>
      <c r="S102" s="182" t="s">
        <v>165</v>
      </c>
      <c r="T102" s="183" t="s">
        <v>165</v>
      </c>
      <c r="U102" s="159">
        <v>0</v>
      </c>
      <c r="V102" s="159">
        <f>ROUND(E102*U102,2)</f>
        <v>0</v>
      </c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166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x14ac:dyDescent="0.2">
      <c r="A103" s="163" t="s">
        <v>160</v>
      </c>
      <c r="B103" s="164" t="s">
        <v>118</v>
      </c>
      <c r="C103" s="185" t="s">
        <v>119</v>
      </c>
      <c r="D103" s="165"/>
      <c r="E103" s="166"/>
      <c r="F103" s="167"/>
      <c r="G103" s="167">
        <f>SUMIF(AG104:AG112,"&lt;&gt;NOR",G104:G112)</f>
        <v>0</v>
      </c>
      <c r="H103" s="167"/>
      <c r="I103" s="167">
        <f>SUM(I104:I112)</f>
        <v>0</v>
      </c>
      <c r="J103" s="167"/>
      <c r="K103" s="167">
        <f>SUM(K104:K112)</f>
        <v>0</v>
      </c>
      <c r="L103" s="167"/>
      <c r="M103" s="167">
        <f>SUM(M104:M112)</f>
        <v>0</v>
      </c>
      <c r="N103" s="167"/>
      <c r="O103" s="167">
        <f>SUM(O104:O112)</f>
        <v>0.1</v>
      </c>
      <c r="P103" s="167"/>
      <c r="Q103" s="167">
        <f>SUM(Q104:Q112)</f>
        <v>0</v>
      </c>
      <c r="R103" s="167"/>
      <c r="S103" s="167"/>
      <c r="T103" s="168"/>
      <c r="U103" s="162"/>
      <c r="V103" s="162">
        <f>SUM(V104:V112)</f>
        <v>0</v>
      </c>
      <c r="W103" s="162"/>
      <c r="AG103" t="s">
        <v>161</v>
      </c>
    </row>
    <row r="104" spans="1:60" outlineLevel="1" x14ac:dyDescent="0.2">
      <c r="A104" s="169">
        <v>45</v>
      </c>
      <c r="B104" s="170" t="s">
        <v>299</v>
      </c>
      <c r="C104" s="186" t="s">
        <v>300</v>
      </c>
      <c r="D104" s="171" t="s">
        <v>202</v>
      </c>
      <c r="E104" s="172">
        <v>4</v>
      </c>
      <c r="F104" s="173"/>
      <c r="G104" s="174">
        <f>ROUND(E104*F104,2)</f>
        <v>0</v>
      </c>
      <c r="H104" s="173"/>
      <c r="I104" s="174">
        <f>ROUND(E104*H104,2)</f>
        <v>0</v>
      </c>
      <c r="J104" s="173"/>
      <c r="K104" s="174">
        <f>ROUND(E104*J104,2)</f>
        <v>0</v>
      </c>
      <c r="L104" s="174">
        <v>21</v>
      </c>
      <c r="M104" s="174">
        <f>G104*(1+L104/100)</f>
        <v>0</v>
      </c>
      <c r="N104" s="174">
        <v>0</v>
      </c>
      <c r="O104" s="174">
        <f>ROUND(E104*N104,2)</f>
        <v>0</v>
      </c>
      <c r="P104" s="174">
        <v>0</v>
      </c>
      <c r="Q104" s="174">
        <f>ROUND(E104*P104,2)</f>
        <v>0</v>
      </c>
      <c r="R104" s="174"/>
      <c r="S104" s="174" t="s">
        <v>165</v>
      </c>
      <c r="T104" s="175" t="s">
        <v>165</v>
      </c>
      <c r="U104" s="159">
        <v>0</v>
      </c>
      <c r="V104" s="159">
        <f>ROUND(E104*U104,2)</f>
        <v>0</v>
      </c>
      <c r="W104" s="159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301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57"/>
      <c r="B105" s="158"/>
      <c r="C105" s="187" t="s">
        <v>302</v>
      </c>
      <c r="D105" s="160"/>
      <c r="E105" s="161">
        <v>3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168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57"/>
      <c r="B106" s="158"/>
      <c r="C106" s="187" t="s">
        <v>303</v>
      </c>
      <c r="D106" s="160"/>
      <c r="E106" s="161">
        <v>1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168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77">
        <v>46</v>
      </c>
      <c r="B107" s="178" t="s">
        <v>304</v>
      </c>
      <c r="C107" s="188" t="s">
        <v>305</v>
      </c>
      <c r="D107" s="179" t="s">
        <v>205</v>
      </c>
      <c r="E107" s="180">
        <v>0.16700000000000001</v>
      </c>
      <c r="F107" s="181"/>
      <c r="G107" s="182">
        <f>ROUND(E107*F107,2)</f>
        <v>0</v>
      </c>
      <c r="H107" s="181"/>
      <c r="I107" s="182">
        <f>ROUND(E107*H107,2)</f>
        <v>0</v>
      </c>
      <c r="J107" s="181"/>
      <c r="K107" s="182">
        <f>ROUND(E107*J107,2)</f>
        <v>0</v>
      </c>
      <c r="L107" s="182">
        <v>21</v>
      </c>
      <c r="M107" s="182">
        <f>G107*(1+L107/100)</f>
        <v>0</v>
      </c>
      <c r="N107" s="182">
        <v>0</v>
      </c>
      <c r="O107" s="182">
        <f>ROUND(E107*N107,2)</f>
        <v>0</v>
      </c>
      <c r="P107" s="182">
        <v>0</v>
      </c>
      <c r="Q107" s="182">
        <f>ROUND(E107*P107,2)</f>
        <v>0</v>
      </c>
      <c r="R107" s="182"/>
      <c r="S107" s="182" t="s">
        <v>165</v>
      </c>
      <c r="T107" s="183" t="s">
        <v>165</v>
      </c>
      <c r="U107" s="159">
        <v>0</v>
      </c>
      <c r="V107" s="159">
        <f>ROUND(E107*U107,2)</f>
        <v>0</v>
      </c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301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69">
        <v>47</v>
      </c>
      <c r="B108" s="170" t="s">
        <v>306</v>
      </c>
      <c r="C108" s="186" t="s">
        <v>513</v>
      </c>
      <c r="D108" s="171" t="s">
        <v>202</v>
      </c>
      <c r="E108" s="172">
        <v>3</v>
      </c>
      <c r="F108" s="173"/>
      <c r="G108" s="174">
        <f>ROUND(E108*F108,2)</f>
        <v>0</v>
      </c>
      <c r="H108" s="173"/>
      <c r="I108" s="174">
        <f>ROUND(E108*H108,2)</f>
        <v>0</v>
      </c>
      <c r="J108" s="173"/>
      <c r="K108" s="174">
        <f>ROUND(E108*J108,2)</f>
        <v>0</v>
      </c>
      <c r="L108" s="174">
        <v>21</v>
      </c>
      <c r="M108" s="174">
        <f>G108*(1+L108/100)</f>
        <v>0</v>
      </c>
      <c r="N108" s="174">
        <v>2.1000000000000001E-2</v>
      </c>
      <c r="O108" s="174">
        <f>ROUND(E108*N108,2)</f>
        <v>0.06</v>
      </c>
      <c r="P108" s="174">
        <v>0</v>
      </c>
      <c r="Q108" s="174">
        <f>ROUND(E108*P108,2)</f>
        <v>0</v>
      </c>
      <c r="R108" s="174" t="s">
        <v>190</v>
      </c>
      <c r="S108" s="174" t="s">
        <v>165</v>
      </c>
      <c r="T108" s="175" t="s">
        <v>165</v>
      </c>
      <c r="U108" s="159">
        <v>0</v>
      </c>
      <c r="V108" s="159">
        <f>ROUND(E108*U108,2)</f>
        <v>0</v>
      </c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243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187" t="s">
        <v>307</v>
      </c>
      <c r="D109" s="160"/>
      <c r="E109" s="161">
        <v>2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168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57"/>
      <c r="B110" s="158"/>
      <c r="C110" s="187" t="s">
        <v>308</v>
      </c>
      <c r="D110" s="160"/>
      <c r="E110" s="161">
        <v>1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168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69">
        <v>48</v>
      </c>
      <c r="B111" s="170" t="s">
        <v>309</v>
      </c>
      <c r="C111" s="186" t="s">
        <v>514</v>
      </c>
      <c r="D111" s="171" t="s">
        <v>202</v>
      </c>
      <c r="E111" s="172">
        <v>1</v>
      </c>
      <c r="F111" s="173"/>
      <c r="G111" s="174">
        <f>ROUND(E111*F111,2)</f>
        <v>0</v>
      </c>
      <c r="H111" s="173"/>
      <c r="I111" s="174">
        <f>ROUND(E111*H111,2)</f>
        <v>0</v>
      </c>
      <c r="J111" s="173"/>
      <c r="K111" s="174">
        <f>ROUND(E111*J111,2)</f>
        <v>0</v>
      </c>
      <c r="L111" s="174">
        <v>21</v>
      </c>
      <c r="M111" s="174">
        <f>G111*(1+L111/100)</f>
        <v>0</v>
      </c>
      <c r="N111" s="174">
        <v>3.7000000000000005E-2</v>
      </c>
      <c r="O111" s="174">
        <f>ROUND(E111*N111,2)</f>
        <v>0.04</v>
      </c>
      <c r="P111" s="174">
        <v>0</v>
      </c>
      <c r="Q111" s="174">
        <f>ROUND(E111*P111,2)</f>
        <v>0</v>
      </c>
      <c r="R111" s="174" t="s">
        <v>190</v>
      </c>
      <c r="S111" s="174" t="s">
        <v>165</v>
      </c>
      <c r="T111" s="175" t="s">
        <v>165</v>
      </c>
      <c r="U111" s="159">
        <v>0</v>
      </c>
      <c r="V111" s="159">
        <f>ROUND(E111*U111,2)</f>
        <v>0</v>
      </c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243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">
      <c r="A112" s="157"/>
      <c r="B112" s="158"/>
      <c r="C112" s="187" t="s">
        <v>310</v>
      </c>
      <c r="D112" s="160"/>
      <c r="E112" s="161">
        <v>1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168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x14ac:dyDescent="0.2">
      <c r="A113" s="163" t="s">
        <v>160</v>
      </c>
      <c r="B113" s="164" t="s">
        <v>120</v>
      </c>
      <c r="C113" s="185" t="s">
        <v>121</v>
      </c>
      <c r="D113" s="165"/>
      <c r="E113" s="166"/>
      <c r="F113" s="167"/>
      <c r="G113" s="167">
        <f>SUMIF(AG114:AG121,"&lt;&gt;NOR",G114:G121)</f>
        <v>0</v>
      </c>
      <c r="H113" s="167"/>
      <c r="I113" s="167">
        <f>SUM(I114:I121)</f>
        <v>0</v>
      </c>
      <c r="J113" s="167"/>
      <c r="K113" s="167">
        <f>SUM(K114:K121)</f>
        <v>0</v>
      </c>
      <c r="L113" s="167"/>
      <c r="M113" s="167">
        <f>SUM(M114:M121)</f>
        <v>0</v>
      </c>
      <c r="N113" s="167"/>
      <c r="O113" s="167">
        <f>SUM(O114:O121)</f>
        <v>1.32</v>
      </c>
      <c r="P113" s="167"/>
      <c r="Q113" s="167">
        <f>SUM(Q114:Q121)</f>
        <v>0.38</v>
      </c>
      <c r="R113" s="167"/>
      <c r="S113" s="167"/>
      <c r="T113" s="168"/>
      <c r="U113" s="162"/>
      <c r="V113" s="162">
        <f>SUM(V114:V121)</f>
        <v>0</v>
      </c>
      <c r="W113" s="162"/>
      <c r="AG113" t="s">
        <v>161</v>
      </c>
    </row>
    <row r="114" spans="1:60" outlineLevel="1" x14ac:dyDescent="0.2">
      <c r="A114" s="177">
        <v>49</v>
      </c>
      <c r="B114" s="178" t="s">
        <v>311</v>
      </c>
      <c r="C114" s="188" t="s">
        <v>312</v>
      </c>
      <c r="D114" s="179" t="s">
        <v>283</v>
      </c>
      <c r="E114" s="180">
        <v>31</v>
      </c>
      <c r="F114" s="181"/>
      <c r="G114" s="182">
        <f t="shared" ref="G114:G121" si="7">ROUND(E114*F114,2)</f>
        <v>0</v>
      </c>
      <c r="H114" s="181"/>
      <c r="I114" s="182">
        <f t="shared" ref="I114:I121" si="8">ROUND(E114*H114,2)</f>
        <v>0</v>
      </c>
      <c r="J114" s="181"/>
      <c r="K114" s="182">
        <f t="shared" ref="K114:K121" si="9">ROUND(E114*J114,2)</f>
        <v>0</v>
      </c>
      <c r="L114" s="182">
        <v>21</v>
      </c>
      <c r="M114" s="182">
        <f t="shared" ref="M114:M121" si="10">G114*(1+L114/100)</f>
        <v>0</v>
      </c>
      <c r="N114" s="182">
        <v>0</v>
      </c>
      <c r="O114" s="182">
        <f t="shared" ref="O114:O121" si="11">ROUND(E114*N114,2)</f>
        <v>0</v>
      </c>
      <c r="P114" s="182">
        <v>0</v>
      </c>
      <c r="Q114" s="182">
        <f t="shared" ref="Q114:Q121" si="12">ROUND(E114*P114,2)</f>
        <v>0</v>
      </c>
      <c r="R114" s="182"/>
      <c r="S114" s="182" t="s">
        <v>165</v>
      </c>
      <c r="T114" s="183" t="s">
        <v>165</v>
      </c>
      <c r="U114" s="159">
        <v>0</v>
      </c>
      <c r="V114" s="159">
        <f t="shared" ref="V114:V121" si="13">ROUND(E114*U114,2)</f>
        <v>0</v>
      </c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301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77">
        <v>50</v>
      </c>
      <c r="B115" s="178" t="s">
        <v>313</v>
      </c>
      <c r="C115" s="188" t="s">
        <v>314</v>
      </c>
      <c r="D115" s="179" t="s">
        <v>202</v>
      </c>
      <c r="E115" s="180">
        <v>4</v>
      </c>
      <c r="F115" s="181"/>
      <c r="G115" s="182">
        <f t="shared" si="7"/>
        <v>0</v>
      </c>
      <c r="H115" s="181"/>
      <c r="I115" s="182">
        <f t="shared" si="8"/>
        <v>0</v>
      </c>
      <c r="J115" s="181"/>
      <c r="K115" s="182">
        <f t="shared" si="9"/>
        <v>0</v>
      </c>
      <c r="L115" s="182">
        <v>21</v>
      </c>
      <c r="M115" s="182">
        <f t="shared" si="10"/>
        <v>0</v>
      </c>
      <c r="N115" s="182">
        <v>2.0000000000000002E-5</v>
      </c>
      <c r="O115" s="182">
        <f t="shared" si="11"/>
        <v>0</v>
      </c>
      <c r="P115" s="182">
        <v>0</v>
      </c>
      <c r="Q115" s="182">
        <f t="shared" si="12"/>
        <v>0</v>
      </c>
      <c r="R115" s="182"/>
      <c r="S115" s="182" t="s">
        <v>165</v>
      </c>
      <c r="T115" s="183" t="s">
        <v>165</v>
      </c>
      <c r="U115" s="159">
        <v>0</v>
      </c>
      <c r="V115" s="159">
        <f t="shared" si="13"/>
        <v>0</v>
      </c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301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">
      <c r="A116" s="177">
        <v>51</v>
      </c>
      <c r="B116" s="178" t="s">
        <v>315</v>
      </c>
      <c r="C116" s="188" t="s">
        <v>316</v>
      </c>
      <c r="D116" s="179" t="s">
        <v>317</v>
      </c>
      <c r="E116" s="180">
        <v>150</v>
      </c>
      <c r="F116" s="181"/>
      <c r="G116" s="182">
        <f t="shared" si="7"/>
        <v>0</v>
      </c>
      <c r="H116" s="181"/>
      <c r="I116" s="182">
        <f t="shared" si="8"/>
        <v>0</v>
      </c>
      <c r="J116" s="181"/>
      <c r="K116" s="182">
        <f t="shared" si="9"/>
        <v>0</v>
      </c>
      <c r="L116" s="182">
        <v>21</v>
      </c>
      <c r="M116" s="182">
        <f t="shared" si="10"/>
        <v>0</v>
      </c>
      <c r="N116" s="182">
        <v>5.0000000000000002E-5</v>
      </c>
      <c r="O116" s="182">
        <f t="shared" si="11"/>
        <v>0.01</v>
      </c>
      <c r="P116" s="182">
        <v>1E-3</v>
      </c>
      <c r="Q116" s="182">
        <f t="shared" si="12"/>
        <v>0.15</v>
      </c>
      <c r="R116" s="182"/>
      <c r="S116" s="182" t="s">
        <v>165</v>
      </c>
      <c r="T116" s="183" t="s">
        <v>165</v>
      </c>
      <c r="U116" s="159">
        <v>0</v>
      </c>
      <c r="V116" s="159">
        <f t="shared" si="13"/>
        <v>0</v>
      </c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301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77">
        <v>52</v>
      </c>
      <c r="B117" s="178" t="s">
        <v>318</v>
      </c>
      <c r="C117" s="188" t="s">
        <v>319</v>
      </c>
      <c r="D117" s="179" t="s">
        <v>205</v>
      </c>
      <c r="E117" s="180">
        <v>1.3155600000000001</v>
      </c>
      <c r="F117" s="181"/>
      <c r="G117" s="182">
        <f t="shared" si="7"/>
        <v>0</v>
      </c>
      <c r="H117" s="181"/>
      <c r="I117" s="182">
        <f t="shared" si="8"/>
        <v>0</v>
      </c>
      <c r="J117" s="181"/>
      <c r="K117" s="182">
        <f t="shared" si="9"/>
        <v>0</v>
      </c>
      <c r="L117" s="182">
        <v>21</v>
      </c>
      <c r="M117" s="182">
        <f t="shared" si="10"/>
        <v>0</v>
      </c>
      <c r="N117" s="182">
        <v>0</v>
      </c>
      <c r="O117" s="182">
        <f t="shared" si="11"/>
        <v>0</v>
      </c>
      <c r="P117" s="182">
        <v>0</v>
      </c>
      <c r="Q117" s="182">
        <f t="shared" si="12"/>
        <v>0</v>
      </c>
      <c r="R117" s="182"/>
      <c r="S117" s="182" t="s">
        <v>165</v>
      </c>
      <c r="T117" s="183" t="s">
        <v>165</v>
      </c>
      <c r="U117" s="159">
        <v>0</v>
      </c>
      <c r="V117" s="159">
        <f t="shared" si="13"/>
        <v>0</v>
      </c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301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77">
        <v>53</v>
      </c>
      <c r="B118" s="178" t="s">
        <v>320</v>
      </c>
      <c r="C118" s="188" t="s">
        <v>321</v>
      </c>
      <c r="D118" s="179" t="s">
        <v>322</v>
      </c>
      <c r="E118" s="180">
        <v>1</v>
      </c>
      <c r="F118" s="181"/>
      <c r="G118" s="182">
        <f t="shared" si="7"/>
        <v>0</v>
      </c>
      <c r="H118" s="181"/>
      <c r="I118" s="182">
        <f t="shared" si="8"/>
        <v>0</v>
      </c>
      <c r="J118" s="181"/>
      <c r="K118" s="182">
        <f t="shared" si="9"/>
        <v>0</v>
      </c>
      <c r="L118" s="182">
        <v>21</v>
      </c>
      <c r="M118" s="182">
        <f t="shared" si="10"/>
        <v>0</v>
      </c>
      <c r="N118" s="182">
        <v>0</v>
      </c>
      <c r="O118" s="182">
        <f t="shared" si="11"/>
        <v>0</v>
      </c>
      <c r="P118" s="182">
        <v>0.23</v>
      </c>
      <c r="Q118" s="182">
        <f t="shared" si="12"/>
        <v>0.23</v>
      </c>
      <c r="R118" s="182"/>
      <c r="S118" s="182" t="s">
        <v>323</v>
      </c>
      <c r="T118" s="183" t="s">
        <v>324</v>
      </c>
      <c r="U118" s="159">
        <v>0</v>
      </c>
      <c r="V118" s="159">
        <f t="shared" si="13"/>
        <v>0</v>
      </c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166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">
      <c r="A119" s="177">
        <v>54</v>
      </c>
      <c r="B119" s="178" t="s">
        <v>325</v>
      </c>
      <c r="C119" s="188" t="s">
        <v>326</v>
      </c>
      <c r="D119" s="179" t="s">
        <v>322</v>
      </c>
      <c r="E119" s="180">
        <v>1</v>
      </c>
      <c r="F119" s="181"/>
      <c r="G119" s="182">
        <f t="shared" si="7"/>
        <v>0</v>
      </c>
      <c r="H119" s="181"/>
      <c r="I119" s="182">
        <f t="shared" si="8"/>
        <v>0</v>
      </c>
      <c r="J119" s="181"/>
      <c r="K119" s="182">
        <f t="shared" si="9"/>
        <v>0</v>
      </c>
      <c r="L119" s="182">
        <v>21</v>
      </c>
      <c r="M119" s="182">
        <f t="shared" si="10"/>
        <v>0</v>
      </c>
      <c r="N119" s="182">
        <v>0</v>
      </c>
      <c r="O119" s="182">
        <f t="shared" si="11"/>
        <v>0</v>
      </c>
      <c r="P119" s="182">
        <v>0</v>
      </c>
      <c r="Q119" s="182">
        <f t="shared" si="12"/>
        <v>0</v>
      </c>
      <c r="R119" s="182"/>
      <c r="S119" s="182" t="s">
        <v>323</v>
      </c>
      <c r="T119" s="183" t="s">
        <v>324</v>
      </c>
      <c r="U119" s="159">
        <v>0</v>
      </c>
      <c r="V119" s="159">
        <f t="shared" si="13"/>
        <v>0</v>
      </c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166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">
      <c r="A120" s="177">
        <v>55</v>
      </c>
      <c r="B120" s="178" t="s">
        <v>327</v>
      </c>
      <c r="C120" s="188" t="s">
        <v>328</v>
      </c>
      <c r="D120" s="179" t="s">
        <v>322</v>
      </c>
      <c r="E120" s="180">
        <v>1</v>
      </c>
      <c r="F120" s="181"/>
      <c r="G120" s="182">
        <f t="shared" si="7"/>
        <v>0</v>
      </c>
      <c r="H120" s="181"/>
      <c r="I120" s="182">
        <f t="shared" si="8"/>
        <v>0</v>
      </c>
      <c r="J120" s="181"/>
      <c r="K120" s="182">
        <f t="shared" si="9"/>
        <v>0</v>
      </c>
      <c r="L120" s="182">
        <v>21</v>
      </c>
      <c r="M120" s="182">
        <f t="shared" si="10"/>
        <v>0</v>
      </c>
      <c r="N120" s="182">
        <v>0</v>
      </c>
      <c r="O120" s="182">
        <f t="shared" si="11"/>
        <v>0</v>
      </c>
      <c r="P120" s="182">
        <v>0</v>
      </c>
      <c r="Q120" s="182">
        <f t="shared" si="12"/>
        <v>0</v>
      </c>
      <c r="R120" s="182"/>
      <c r="S120" s="182" t="s">
        <v>323</v>
      </c>
      <c r="T120" s="183" t="s">
        <v>324</v>
      </c>
      <c r="U120" s="159">
        <v>0</v>
      </c>
      <c r="V120" s="159">
        <f t="shared" si="13"/>
        <v>0</v>
      </c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166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77">
        <v>56</v>
      </c>
      <c r="B121" s="178" t="s">
        <v>329</v>
      </c>
      <c r="C121" s="188" t="s">
        <v>330</v>
      </c>
      <c r="D121" s="179" t="s">
        <v>283</v>
      </c>
      <c r="E121" s="180">
        <v>109</v>
      </c>
      <c r="F121" s="181"/>
      <c r="G121" s="182">
        <f t="shared" si="7"/>
        <v>0</v>
      </c>
      <c r="H121" s="181"/>
      <c r="I121" s="182">
        <f t="shared" si="8"/>
        <v>0</v>
      </c>
      <c r="J121" s="181"/>
      <c r="K121" s="182">
        <f t="shared" si="9"/>
        <v>0</v>
      </c>
      <c r="L121" s="182">
        <v>21</v>
      </c>
      <c r="M121" s="182">
        <f t="shared" si="10"/>
        <v>0</v>
      </c>
      <c r="N121" s="182">
        <v>1.2E-2</v>
      </c>
      <c r="O121" s="182">
        <f t="shared" si="11"/>
        <v>1.31</v>
      </c>
      <c r="P121" s="182">
        <v>0</v>
      </c>
      <c r="Q121" s="182">
        <f t="shared" si="12"/>
        <v>0</v>
      </c>
      <c r="R121" s="182" t="s">
        <v>190</v>
      </c>
      <c r="S121" s="182" t="s">
        <v>165</v>
      </c>
      <c r="T121" s="183" t="s">
        <v>165</v>
      </c>
      <c r="U121" s="159">
        <v>0</v>
      </c>
      <c r="V121" s="159">
        <f t="shared" si="13"/>
        <v>0</v>
      </c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243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x14ac:dyDescent="0.2">
      <c r="A122" s="163" t="s">
        <v>160</v>
      </c>
      <c r="B122" s="164" t="s">
        <v>122</v>
      </c>
      <c r="C122" s="185" t="s">
        <v>123</v>
      </c>
      <c r="D122" s="165"/>
      <c r="E122" s="166"/>
      <c r="F122" s="167"/>
      <c r="G122" s="167">
        <f>SUMIF(AG123:AG127,"&lt;&gt;NOR",G123:G127)</f>
        <v>0</v>
      </c>
      <c r="H122" s="167"/>
      <c r="I122" s="167">
        <f>SUM(I123:I127)</f>
        <v>0</v>
      </c>
      <c r="J122" s="167"/>
      <c r="K122" s="167">
        <f>SUM(K123:K127)</f>
        <v>0</v>
      </c>
      <c r="L122" s="167"/>
      <c r="M122" s="167">
        <f>SUM(M123:M127)</f>
        <v>0</v>
      </c>
      <c r="N122" s="167"/>
      <c r="O122" s="167">
        <f>SUM(O123:O127)</f>
        <v>0.28999999999999998</v>
      </c>
      <c r="P122" s="167"/>
      <c r="Q122" s="167">
        <f>SUM(Q123:Q127)</f>
        <v>0</v>
      </c>
      <c r="R122" s="167"/>
      <c r="S122" s="167"/>
      <c r="T122" s="168"/>
      <c r="U122" s="162"/>
      <c r="V122" s="162">
        <f>SUM(V123:V127)</f>
        <v>7.1999999999999993</v>
      </c>
      <c r="W122" s="162"/>
      <c r="AG122" t="s">
        <v>161</v>
      </c>
    </row>
    <row r="123" spans="1:60" outlineLevel="1" x14ac:dyDescent="0.2">
      <c r="A123" s="177">
        <v>57</v>
      </c>
      <c r="B123" s="178" t="s">
        <v>331</v>
      </c>
      <c r="C123" s="188" t="s">
        <v>332</v>
      </c>
      <c r="D123" s="179" t="s">
        <v>283</v>
      </c>
      <c r="E123" s="180">
        <v>1.5</v>
      </c>
      <c r="F123" s="181"/>
      <c r="G123" s="182">
        <f>ROUND(E123*F123,2)</f>
        <v>0</v>
      </c>
      <c r="H123" s="181"/>
      <c r="I123" s="182">
        <f>ROUND(E123*H123,2)</f>
        <v>0</v>
      </c>
      <c r="J123" s="181"/>
      <c r="K123" s="182">
        <f>ROUND(E123*J123,2)</f>
        <v>0</v>
      </c>
      <c r="L123" s="182">
        <v>21</v>
      </c>
      <c r="M123" s="182">
        <f>G123*(1+L123/100)</f>
        <v>0</v>
      </c>
      <c r="N123" s="182">
        <v>0</v>
      </c>
      <c r="O123" s="182">
        <f>ROUND(E123*N123,2)</f>
        <v>0</v>
      </c>
      <c r="P123" s="182">
        <v>0</v>
      </c>
      <c r="Q123" s="182">
        <f>ROUND(E123*P123,2)</f>
        <v>0</v>
      </c>
      <c r="R123" s="182"/>
      <c r="S123" s="182" t="s">
        <v>165</v>
      </c>
      <c r="T123" s="183" t="s">
        <v>165</v>
      </c>
      <c r="U123" s="159">
        <v>0</v>
      </c>
      <c r="V123" s="159">
        <f>ROUND(E123*U123,2)</f>
        <v>0</v>
      </c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301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77">
        <v>58</v>
      </c>
      <c r="B124" s="178" t="s">
        <v>333</v>
      </c>
      <c r="C124" s="188" t="s">
        <v>515</v>
      </c>
      <c r="D124" s="179" t="s">
        <v>317</v>
      </c>
      <c r="E124" s="180">
        <v>100</v>
      </c>
      <c r="F124" s="181"/>
      <c r="G124" s="182">
        <f>ROUND(E124*F124,2)</f>
        <v>0</v>
      </c>
      <c r="H124" s="181"/>
      <c r="I124" s="182">
        <f>ROUND(E124*H124,2)</f>
        <v>0</v>
      </c>
      <c r="J124" s="181"/>
      <c r="K124" s="182">
        <f>ROUND(E124*J124,2)</f>
        <v>0</v>
      </c>
      <c r="L124" s="182">
        <v>21</v>
      </c>
      <c r="M124" s="182">
        <f>G124*(1+L124/100)</f>
        <v>0</v>
      </c>
      <c r="N124" s="182">
        <v>1E-3</v>
      </c>
      <c r="O124" s="182">
        <f>ROUND(E124*N124,2)</f>
        <v>0.1</v>
      </c>
      <c r="P124" s="182">
        <v>0</v>
      </c>
      <c r="Q124" s="182">
        <f>ROUND(E124*P124,2)</f>
        <v>0</v>
      </c>
      <c r="R124" s="182" t="s">
        <v>190</v>
      </c>
      <c r="S124" s="182" t="s">
        <v>165</v>
      </c>
      <c r="T124" s="183" t="s">
        <v>165</v>
      </c>
      <c r="U124" s="159">
        <v>0</v>
      </c>
      <c r="V124" s="159">
        <f>ROUND(E124*U124,2)</f>
        <v>0</v>
      </c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243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">
      <c r="A125" s="177">
        <v>59</v>
      </c>
      <c r="B125" s="178" t="s">
        <v>334</v>
      </c>
      <c r="C125" s="188" t="s">
        <v>516</v>
      </c>
      <c r="D125" s="179" t="s">
        <v>171</v>
      </c>
      <c r="E125" s="180">
        <v>8</v>
      </c>
      <c r="F125" s="181"/>
      <c r="G125" s="182">
        <f>ROUND(E125*F125,2)</f>
        <v>0</v>
      </c>
      <c r="H125" s="181"/>
      <c r="I125" s="182">
        <f>ROUND(E125*H125,2)</f>
        <v>0</v>
      </c>
      <c r="J125" s="181"/>
      <c r="K125" s="182">
        <f>ROUND(E125*J125,2)</f>
        <v>0</v>
      </c>
      <c r="L125" s="182">
        <v>21</v>
      </c>
      <c r="M125" s="182">
        <f>G125*(1+L125/100)</f>
        <v>0</v>
      </c>
      <c r="N125" s="182">
        <v>1.9200000000000002E-2</v>
      </c>
      <c r="O125" s="182">
        <f>ROUND(E125*N125,2)</f>
        <v>0.15</v>
      </c>
      <c r="P125" s="182">
        <v>0</v>
      </c>
      <c r="Q125" s="182">
        <f>ROUND(E125*P125,2)</f>
        <v>0</v>
      </c>
      <c r="R125" s="182" t="s">
        <v>190</v>
      </c>
      <c r="S125" s="182" t="s">
        <v>165</v>
      </c>
      <c r="T125" s="183" t="s">
        <v>165</v>
      </c>
      <c r="U125" s="159">
        <v>0</v>
      </c>
      <c r="V125" s="159">
        <f>ROUND(E125*U125,2)</f>
        <v>0</v>
      </c>
      <c r="W125" s="159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243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">
      <c r="A126" s="177">
        <v>60</v>
      </c>
      <c r="B126" s="178" t="s">
        <v>335</v>
      </c>
      <c r="C126" s="188" t="s">
        <v>336</v>
      </c>
      <c r="D126" s="179" t="s">
        <v>171</v>
      </c>
      <c r="E126" s="180">
        <v>7</v>
      </c>
      <c r="F126" s="181"/>
      <c r="G126" s="182">
        <f>ROUND(E126*F126,2)</f>
        <v>0</v>
      </c>
      <c r="H126" s="181"/>
      <c r="I126" s="182">
        <f>ROUND(E126*H126,2)</f>
        <v>0</v>
      </c>
      <c r="J126" s="181"/>
      <c r="K126" s="182">
        <f>ROUND(E126*J126,2)</f>
        <v>0</v>
      </c>
      <c r="L126" s="182">
        <v>21</v>
      </c>
      <c r="M126" s="182">
        <f>G126*(1+L126/100)</f>
        <v>0</v>
      </c>
      <c r="N126" s="182">
        <v>2.1000000000000001E-4</v>
      </c>
      <c r="O126" s="182">
        <f>ROUND(E126*N126,2)</f>
        <v>0</v>
      </c>
      <c r="P126" s="182">
        <v>0</v>
      </c>
      <c r="Q126" s="182">
        <f>ROUND(E126*P126,2)</f>
        <v>0</v>
      </c>
      <c r="R126" s="182" t="s">
        <v>337</v>
      </c>
      <c r="S126" s="182" t="s">
        <v>165</v>
      </c>
      <c r="T126" s="183" t="s">
        <v>165</v>
      </c>
      <c r="U126" s="159">
        <v>0.05</v>
      </c>
      <c r="V126" s="159">
        <f>ROUND(E126*U126,2)</f>
        <v>0.35</v>
      </c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173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ht="22.5" outlineLevel="1" x14ac:dyDescent="0.2">
      <c r="A127" s="177">
        <v>61</v>
      </c>
      <c r="B127" s="178" t="s">
        <v>338</v>
      </c>
      <c r="C127" s="188" t="s">
        <v>339</v>
      </c>
      <c r="D127" s="179" t="s">
        <v>171</v>
      </c>
      <c r="E127" s="180">
        <v>7</v>
      </c>
      <c r="F127" s="181"/>
      <c r="G127" s="182">
        <f>ROUND(E127*F127,2)</f>
        <v>0</v>
      </c>
      <c r="H127" s="181"/>
      <c r="I127" s="182">
        <f>ROUND(E127*H127,2)</f>
        <v>0</v>
      </c>
      <c r="J127" s="181"/>
      <c r="K127" s="182">
        <f>ROUND(E127*J127,2)</f>
        <v>0</v>
      </c>
      <c r="L127" s="182">
        <v>21</v>
      </c>
      <c r="M127" s="182">
        <f>G127*(1+L127/100)</f>
        <v>0</v>
      </c>
      <c r="N127" s="182">
        <v>5.0400000000000002E-3</v>
      </c>
      <c r="O127" s="182">
        <f>ROUND(E127*N127,2)</f>
        <v>0.04</v>
      </c>
      <c r="P127" s="182">
        <v>0</v>
      </c>
      <c r="Q127" s="182">
        <f>ROUND(E127*P127,2)</f>
        <v>0</v>
      </c>
      <c r="R127" s="182" t="s">
        <v>337</v>
      </c>
      <c r="S127" s="182" t="s">
        <v>165</v>
      </c>
      <c r="T127" s="183" t="s">
        <v>165</v>
      </c>
      <c r="U127" s="159">
        <v>0.97800000000000009</v>
      </c>
      <c r="V127" s="159">
        <f>ROUND(E127*U127,2)</f>
        <v>6.85</v>
      </c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173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x14ac:dyDescent="0.2">
      <c r="A128" s="163" t="s">
        <v>160</v>
      </c>
      <c r="B128" s="164" t="s">
        <v>113</v>
      </c>
      <c r="C128" s="185" t="s">
        <v>114</v>
      </c>
      <c r="D128" s="165"/>
      <c r="E128" s="166"/>
      <c r="F128" s="167"/>
      <c r="G128" s="167">
        <f>SUMIF(AG129:AG131,"&lt;&gt;NOR",G129:G131)</f>
        <v>0</v>
      </c>
      <c r="H128" s="167"/>
      <c r="I128" s="167">
        <f>SUM(I129:I131)</f>
        <v>0</v>
      </c>
      <c r="J128" s="167"/>
      <c r="K128" s="167">
        <f>SUM(K129:K131)</f>
        <v>0</v>
      </c>
      <c r="L128" s="167"/>
      <c r="M128" s="167">
        <f>SUM(M129:M131)</f>
        <v>0</v>
      </c>
      <c r="N128" s="167"/>
      <c r="O128" s="167">
        <f>SUM(O129:O131)</f>
        <v>0</v>
      </c>
      <c r="P128" s="167"/>
      <c r="Q128" s="167">
        <f>SUM(Q129:Q131)</f>
        <v>0.23</v>
      </c>
      <c r="R128" s="167"/>
      <c r="S128" s="167"/>
      <c r="T128" s="168"/>
      <c r="U128" s="162"/>
      <c r="V128" s="162">
        <f>SUM(V129:V131)</f>
        <v>3.92</v>
      </c>
      <c r="W128" s="162"/>
      <c r="AG128" t="s">
        <v>161</v>
      </c>
    </row>
    <row r="129" spans="1:60" outlineLevel="1" x14ac:dyDescent="0.2">
      <c r="A129" s="177">
        <v>62</v>
      </c>
      <c r="B129" s="178" t="s">
        <v>340</v>
      </c>
      <c r="C129" s="188" t="s">
        <v>341</v>
      </c>
      <c r="D129" s="179" t="s">
        <v>171</v>
      </c>
      <c r="E129" s="180">
        <v>7</v>
      </c>
      <c r="F129" s="181"/>
      <c r="G129" s="182">
        <f>ROUND(E129*F129,2)</f>
        <v>0</v>
      </c>
      <c r="H129" s="181"/>
      <c r="I129" s="182">
        <f>ROUND(E129*H129,2)</f>
        <v>0</v>
      </c>
      <c r="J129" s="181"/>
      <c r="K129" s="182">
        <f>ROUND(E129*J129,2)</f>
        <v>0</v>
      </c>
      <c r="L129" s="182">
        <v>21</v>
      </c>
      <c r="M129" s="182">
        <f>G129*(1+L129/100)</f>
        <v>0</v>
      </c>
      <c r="N129" s="182">
        <v>0</v>
      </c>
      <c r="O129" s="182">
        <f>ROUND(E129*N129,2)</f>
        <v>0</v>
      </c>
      <c r="P129" s="182">
        <v>1.26E-2</v>
      </c>
      <c r="Q129" s="182">
        <f>ROUND(E129*P129,2)</f>
        <v>0.09</v>
      </c>
      <c r="R129" s="182" t="s">
        <v>342</v>
      </c>
      <c r="S129" s="182" t="s">
        <v>165</v>
      </c>
      <c r="T129" s="183" t="s">
        <v>165</v>
      </c>
      <c r="U129" s="159">
        <v>0.33</v>
      </c>
      <c r="V129" s="159">
        <f>ROUND(E129*U129,2)</f>
        <v>2.31</v>
      </c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173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69">
        <v>63</v>
      </c>
      <c r="B130" s="170" t="s">
        <v>343</v>
      </c>
      <c r="C130" s="186" t="s">
        <v>344</v>
      </c>
      <c r="D130" s="171" t="s">
        <v>171</v>
      </c>
      <c r="E130" s="172">
        <v>7</v>
      </c>
      <c r="F130" s="173"/>
      <c r="G130" s="174">
        <f>ROUND(E130*F130,2)</f>
        <v>0</v>
      </c>
      <c r="H130" s="173"/>
      <c r="I130" s="174">
        <f>ROUND(E130*H130,2)</f>
        <v>0</v>
      </c>
      <c r="J130" s="173"/>
      <c r="K130" s="174">
        <f>ROUND(E130*J130,2)</f>
        <v>0</v>
      </c>
      <c r="L130" s="174">
        <v>21</v>
      </c>
      <c r="M130" s="174">
        <f>G130*(1+L130/100)</f>
        <v>0</v>
      </c>
      <c r="N130" s="174">
        <v>0</v>
      </c>
      <c r="O130" s="174">
        <f>ROUND(E130*N130,2)</f>
        <v>0</v>
      </c>
      <c r="P130" s="174">
        <v>0.02</v>
      </c>
      <c r="Q130" s="174">
        <f>ROUND(E130*P130,2)</f>
        <v>0.14000000000000001</v>
      </c>
      <c r="R130" s="174" t="s">
        <v>342</v>
      </c>
      <c r="S130" s="174" t="s">
        <v>165</v>
      </c>
      <c r="T130" s="175" t="s">
        <v>165</v>
      </c>
      <c r="U130" s="159">
        <v>0.23</v>
      </c>
      <c r="V130" s="159">
        <f>ROUND(E130*U130,2)</f>
        <v>1.61</v>
      </c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173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57"/>
      <c r="B131" s="158"/>
      <c r="C131" s="251" t="s">
        <v>345</v>
      </c>
      <c r="D131" s="252"/>
      <c r="E131" s="252"/>
      <c r="F131" s="252"/>
      <c r="G131" s="252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175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x14ac:dyDescent="0.2">
      <c r="A132" s="163" t="s">
        <v>160</v>
      </c>
      <c r="B132" s="164" t="s">
        <v>122</v>
      </c>
      <c r="C132" s="185" t="s">
        <v>123</v>
      </c>
      <c r="D132" s="165"/>
      <c r="E132" s="166"/>
      <c r="F132" s="167"/>
      <c r="G132" s="167">
        <f>SUMIF(AG133:AG133,"&lt;&gt;NOR",G133:G133)</f>
        <v>0</v>
      </c>
      <c r="H132" s="167"/>
      <c r="I132" s="167">
        <f>SUM(I133:I133)</f>
        <v>0</v>
      </c>
      <c r="J132" s="167"/>
      <c r="K132" s="167">
        <f>SUM(K133:K133)</f>
        <v>0</v>
      </c>
      <c r="L132" s="167"/>
      <c r="M132" s="167">
        <f>SUM(M133:M133)</f>
        <v>0</v>
      </c>
      <c r="N132" s="167"/>
      <c r="O132" s="167">
        <f>SUM(O133:O133)</f>
        <v>0</v>
      </c>
      <c r="P132" s="167"/>
      <c r="Q132" s="167">
        <f>SUM(Q133:Q133)</f>
        <v>0</v>
      </c>
      <c r="R132" s="167"/>
      <c r="S132" s="167"/>
      <c r="T132" s="168"/>
      <c r="U132" s="162"/>
      <c r="V132" s="162">
        <f>SUM(V133:V133)</f>
        <v>0</v>
      </c>
      <c r="W132" s="162"/>
      <c r="AG132" t="s">
        <v>161</v>
      </c>
    </row>
    <row r="133" spans="1:60" outlineLevel="1" x14ac:dyDescent="0.2">
      <c r="A133" s="177">
        <v>64</v>
      </c>
      <c r="B133" s="178" t="s">
        <v>346</v>
      </c>
      <c r="C133" s="188" t="s">
        <v>347</v>
      </c>
      <c r="D133" s="179" t="s">
        <v>205</v>
      </c>
      <c r="E133" s="180">
        <v>0.25360000000000005</v>
      </c>
      <c r="F133" s="181"/>
      <c r="G133" s="182">
        <f>ROUND(E133*F133,2)</f>
        <v>0</v>
      </c>
      <c r="H133" s="181"/>
      <c r="I133" s="182">
        <f>ROUND(E133*H133,2)</f>
        <v>0</v>
      </c>
      <c r="J133" s="181"/>
      <c r="K133" s="182">
        <f>ROUND(E133*J133,2)</f>
        <v>0</v>
      </c>
      <c r="L133" s="182">
        <v>21</v>
      </c>
      <c r="M133" s="182">
        <f>G133*(1+L133/100)</f>
        <v>0</v>
      </c>
      <c r="N133" s="182">
        <v>0</v>
      </c>
      <c r="O133" s="182">
        <f>ROUND(E133*N133,2)</f>
        <v>0</v>
      </c>
      <c r="P133" s="182">
        <v>0</v>
      </c>
      <c r="Q133" s="182">
        <f>ROUND(E133*P133,2)</f>
        <v>0</v>
      </c>
      <c r="R133" s="182"/>
      <c r="S133" s="182" t="s">
        <v>165</v>
      </c>
      <c r="T133" s="183" t="s">
        <v>165</v>
      </c>
      <c r="U133" s="159">
        <v>0</v>
      </c>
      <c r="V133" s="159">
        <f>ROUND(E133*U133,2)</f>
        <v>0</v>
      </c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301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x14ac:dyDescent="0.2">
      <c r="A134" s="163" t="s">
        <v>160</v>
      </c>
      <c r="B134" s="164" t="s">
        <v>124</v>
      </c>
      <c r="C134" s="185" t="s">
        <v>125</v>
      </c>
      <c r="D134" s="165"/>
      <c r="E134" s="166"/>
      <c r="F134" s="167"/>
      <c r="G134" s="167">
        <f>SUMIF(AG135:AG151,"&lt;&gt;NOR",G135:G151)</f>
        <v>0</v>
      </c>
      <c r="H134" s="167"/>
      <c r="I134" s="167">
        <f>SUM(I135:I151)</f>
        <v>0</v>
      </c>
      <c r="J134" s="167"/>
      <c r="K134" s="167">
        <f>SUM(K135:K151)</f>
        <v>0</v>
      </c>
      <c r="L134" s="167"/>
      <c r="M134" s="167">
        <f>SUM(M135:M151)</f>
        <v>0</v>
      </c>
      <c r="N134" s="167"/>
      <c r="O134" s="167">
        <f>SUM(O135:O151)</f>
        <v>0.45000000000000007</v>
      </c>
      <c r="P134" s="167"/>
      <c r="Q134" s="167">
        <f>SUM(Q135:Q151)</f>
        <v>0.22</v>
      </c>
      <c r="R134" s="167"/>
      <c r="S134" s="167"/>
      <c r="T134" s="168"/>
      <c r="U134" s="162"/>
      <c r="V134" s="162">
        <f>SUM(V135:V151)</f>
        <v>0</v>
      </c>
      <c r="W134" s="162"/>
      <c r="AG134" t="s">
        <v>161</v>
      </c>
    </row>
    <row r="135" spans="1:60" outlineLevel="1" x14ac:dyDescent="0.2">
      <c r="A135" s="177">
        <v>65</v>
      </c>
      <c r="B135" s="178" t="s">
        <v>348</v>
      </c>
      <c r="C135" s="188" t="s">
        <v>349</v>
      </c>
      <c r="D135" s="179" t="s">
        <v>283</v>
      </c>
      <c r="E135" s="180">
        <v>4</v>
      </c>
      <c r="F135" s="181"/>
      <c r="G135" s="182">
        <f>ROUND(E135*F135,2)</f>
        <v>0</v>
      </c>
      <c r="H135" s="181"/>
      <c r="I135" s="182">
        <f>ROUND(E135*H135,2)</f>
        <v>0</v>
      </c>
      <c r="J135" s="181"/>
      <c r="K135" s="182">
        <f>ROUND(E135*J135,2)</f>
        <v>0</v>
      </c>
      <c r="L135" s="182">
        <v>21</v>
      </c>
      <c r="M135" s="182">
        <f>G135*(1+L135/100)</f>
        <v>0</v>
      </c>
      <c r="N135" s="182">
        <v>2.6000000000000003E-4</v>
      </c>
      <c r="O135" s="182">
        <f>ROUND(E135*N135,2)</f>
        <v>0</v>
      </c>
      <c r="P135" s="182">
        <v>0</v>
      </c>
      <c r="Q135" s="182">
        <f>ROUND(E135*P135,2)</f>
        <v>0</v>
      </c>
      <c r="R135" s="182"/>
      <c r="S135" s="182" t="s">
        <v>165</v>
      </c>
      <c r="T135" s="183" t="s">
        <v>165</v>
      </c>
      <c r="U135" s="159">
        <v>0</v>
      </c>
      <c r="V135" s="159">
        <f>ROUND(E135*U135,2)</f>
        <v>0</v>
      </c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301</v>
      </c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69">
        <v>66</v>
      </c>
      <c r="B136" s="170" t="s">
        <v>350</v>
      </c>
      <c r="C136" s="186" t="s">
        <v>351</v>
      </c>
      <c r="D136" s="171" t="s">
        <v>171</v>
      </c>
      <c r="E136" s="172">
        <v>141.29000000000002</v>
      </c>
      <c r="F136" s="173"/>
      <c r="G136" s="174">
        <f>ROUND(E136*F136,2)</f>
        <v>0</v>
      </c>
      <c r="H136" s="173"/>
      <c r="I136" s="174">
        <f>ROUND(E136*H136,2)</f>
        <v>0</v>
      </c>
      <c r="J136" s="173"/>
      <c r="K136" s="174">
        <f>ROUND(E136*J136,2)</f>
        <v>0</v>
      </c>
      <c r="L136" s="174">
        <v>21</v>
      </c>
      <c r="M136" s="174">
        <f>G136*(1+L136/100)</f>
        <v>0</v>
      </c>
      <c r="N136" s="174">
        <v>0</v>
      </c>
      <c r="O136" s="174">
        <f>ROUND(E136*N136,2)</f>
        <v>0</v>
      </c>
      <c r="P136" s="174">
        <v>0</v>
      </c>
      <c r="Q136" s="174">
        <f>ROUND(E136*P136,2)</f>
        <v>0</v>
      </c>
      <c r="R136" s="174"/>
      <c r="S136" s="174" t="s">
        <v>165</v>
      </c>
      <c r="T136" s="175" t="s">
        <v>165</v>
      </c>
      <c r="U136" s="159">
        <v>0</v>
      </c>
      <c r="V136" s="159">
        <f>ROUND(E136*U136,2)</f>
        <v>0</v>
      </c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301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87" t="s">
        <v>275</v>
      </c>
      <c r="D137" s="160"/>
      <c r="E137" s="161">
        <v>64.400000000000006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168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57"/>
      <c r="B138" s="158"/>
      <c r="C138" s="187" t="s">
        <v>272</v>
      </c>
      <c r="D138" s="160"/>
      <c r="E138" s="161">
        <v>76.89</v>
      </c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168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69">
        <v>67</v>
      </c>
      <c r="B139" s="170" t="s">
        <v>352</v>
      </c>
      <c r="C139" s="186" t="s">
        <v>353</v>
      </c>
      <c r="D139" s="171" t="s">
        <v>283</v>
      </c>
      <c r="E139" s="172">
        <v>36.5</v>
      </c>
      <c r="F139" s="173"/>
      <c r="G139" s="174">
        <f>ROUND(E139*F139,2)</f>
        <v>0</v>
      </c>
      <c r="H139" s="173"/>
      <c r="I139" s="174">
        <f>ROUND(E139*H139,2)</f>
        <v>0</v>
      </c>
      <c r="J139" s="173"/>
      <c r="K139" s="174">
        <f>ROUND(E139*J139,2)</f>
        <v>0</v>
      </c>
      <c r="L139" s="174">
        <v>21</v>
      </c>
      <c r="M139" s="174">
        <f>G139*(1+L139/100)</f>
        <v>0</v>
      </c>
      <c r="N139" s="174">
        <v>5.9000000000000003E-4</v>
      </c>
      <c r="O139" s="174">
        <f>ROUND(E139*N139,2)</f>
        <v>0.02</v>
      </c>
      <c r="P139" s="174">
        <v>0</v>
      </c>
      <c r="Q139" s="174">
        <f>ROUND(E139*P139,2)</f>
        <v>0</v>
      </c>
      <c r="R139" s="174"/>
      <c r="S139" s="174" t="s">
        <v>165</v>
      </c>
      <c r="T139" s="175" t="s">
        <v>165</v>
      </c>
      <c r="U139" s="159">
        <v>0</v>
      </c>
      <c r="V139" s="159">
        <f>ROUND(E139*U139,2)</f>
        <v>0</v>
      </c>
      <c r="W139" s="15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301</v>
      </c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">
      <c r="A140" s="157"/>
      <c r="B140" s="158"/>
      <c r="C140" s="187" t="s">
        <v>354</v>
      </c>
      <c r="D140" s="160"/>
      <c r="E140" s="161">
        <v>36.5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168</v>
      </c>
      <c r="AH140" s="150">
        <v>0</v>
      </c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69">
        <v>68</v>
      </c>
      <c r="B141" s="170" t="s">
        <v>355</v>
      </c>
      <c r="C141" s="186" t="s">
        <v>356</v>
      </c>
      <c r="D141" s="171" t="s">
        <v>283</v>
      </c>
      <c r="E141" s="172">
        <v>35</v>
      </c>
      <c r="F141" s="173"/>
      <c r="G141" s="174">
        <f>ROUND(E141*F141,2)</f>
        <v>0</v>
      </c>
      <c r="H141" s="173"/>
      <c r="I141" s="174">
        <f>ROUND(E141*H141,2)</f>
        <v>0</v>
      </c>
      <c r="J141" s="173"/>
      <c r="K141" s="174">
        <f>ROUND(E141*J141,2)</f>
        <v>0</v>
      </c>
      <c r="L141" s="174">
        <v>21</v>
      </c>
      <c r="M141" s="174">
        <f>G141*(1+L141/100)</f>
        <v>0</v>
      </c>
      <c r="N141" s="174">
        <v>1.9000000000000001E-4</v>
      </c>
      <c r="O141" s="174">
        <f>ROUND(E141*N141,2)</f>
        <v>0.01</v>
      </c>
      <c r="P141" s="174">
        <v>0</v>
      </c>
      <c r="Q141" s="174">
        <f>ROUND(E141*P141,2)</f>
        <v>0</v>
      </c>
      <c r="R141" s="174"/>
      <c r="S141" s="174" t="s">
        <v>165</v>
      </c>
      <c r="T141" s="175" t="s">
        <v>165</v>
      </c>
      <c r="U141" s="159">
        <v>0</v>
      </c>
      <c r="V141" s="159">
        <f>ROUND(E141*U141,2)</f>
        <v>0</v>
      </c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301</v>
      </c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">
      <c r="A142" s="157"/>
      <c r="B142" s="158"/>
      <c r="C142" s="242" t="s">
        <v>357</v>
      </c>
      <c r="D142" s="243"/>
      <c r="E142" s="243"/>
      <c r="F142" s="243"/>
      <c r="G142" s="243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226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">
      <c r="A143" s="157"/>
      <c r="B143" s="158"/>
      <c r="C143" s="187" t="s">
        <v>358</v>
      </c>
      <c r="D143" s="160"/>
      <c r="E143" s="161">
        <v>35</v>
      </c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168</v>
      </c>
      <c r="AH143" s="150">
        <v>0</v>
      </c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">
      <c r="A144" s="169">
        <v>69</v>
      </c>
      <c r="B144" s="170" t="s">
        <v>359</v>
      </c>
      <c r="C144" s="186" t="s">
        <v>360</v>
      </c>
      <c r="D144" s="171" t="s">
        <v>171</v>
      </c>
      <c r="E144" s="172">
        <v>218.18</v>
      </c>
      <c r="F144" s="173"/>
      <c r="G144" s="174">
        <f>ROUND(E144*F144,2)</f>
        <v>0</v>
      </c>
      <c r="H144" s="173"/>
      <c r="I144" s="174">
        <f>ROUND(E144*H144,2)</f>
        <v>0</v>
      </c>
      <c r="J144" s="173"/>
      <c r="K144" s="174">
        <f>ROUND(E144*J144,2)</f>
        <v>0</v>
      </c>
      <c r="L144" s="174">
        <v>21</v>
      </c>
      <c r="M144" s="174">
        <f>G144*(1+L144/100)</f>
        <v>0</v>
      </c>
      <c r="N144" s="174">
        <v>0</v>
      </c>
      <c r="O144" s="174">
        <f>ROUND(E144*N144,2)</f>
        <v>0</v>
      </c>
      <c r="P144" s="174">
        <v>1E-3</v>
      </c>
      <c r="Q144" s="174">
        <f>ROUND(E144*P144,2)</f>
        <v>0.22</v>
      </c>
      <c r="R144" s="174"/>
      <c r="S144" s="174" t="s">
        <v>165</v>
      </c>
      <c r="T144" s="175" t="s">
        <v>165</v>
      </c>
      <c r="U144" s="159">
        <v>0</v>
      </c>
      <c r="V144" s="159">
        <f>ROUND(E144*U144,2)</f>
        <v>0</v>
      </c>
      <c r="W144" s="159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301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">
      <c r="A145" s="157"/>
      <c r="B145" s="158"/>
      <c r="C145" s="187" t="s">
        <v>275</v>
      </c>
      <c r="D145" s="160"/>
      <c r="E145" s="161">
        <v>64.400000000000006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168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">
      <c r="A146" s="157"/>
      <c r="B146" s="158"/>
      <c r="C146" s="187" t="s">
        <v>361</v>
      </c>
      <c r="D146" s="160"/>
      <c r="E146" s="161">
        <v>153.78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168</v>
      </c>
      <c r="AH146" s="150">
        <v>0</v>
      </c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 x14ac:dyDescent="0.2">
      <c r="A147" s="177">
        <v>70</v>
      </c>
      <c r="B147" s="178" t="s">
        <v>362</v>
      </c>
      <c r="C147" s="188" t="s">
        <v>517</v>
      </c>
      <c r="D147" s="179" t="s">
        <v>171</v>
      </c>
      <c r="E147" s="180">
        <v>76.89</v>
      </c>
      <c r="F147" s="181"/>
      <c r="G147" s="182">
        <f>ROUND(E147*F147,2)</f>
        <v>0</v>
      </c>
      <c r="H147" s="181"/>
      <c r="I147" s="182">
        <f>ROUND(E147*H147,2)</f>
        <v>0</v>
      </c>
      <c r="J147" s="181"/>
      <c r="K147" s="182">
        <f>ROUND(E147*J147,2)</f>
        <v>0</v>
      </c>
      <c r="L147" s="182">
        <v>21</v>
      </c>
      <c r="M147" s="182">
        <f>G147*(1+L147/100)</f>
        <v>0</v>
      </c>
      <c r="N147" s="182">
        <v>3.4700000000000004E-3</v>
      </c>
      <c r="O147" s="182">
        <f>ROUND(E147*N147,2)</f>
        <v>0.27</v>
      </c>
      <c r="P147" s="182">
        <v>0</v>
      </c>
      <c r="Q147" s="182">
        <f>ROUND(E147*P147,2)</f>
        <v>0</v>
      </c>
      <c r="R147" s="182"/>
      <c r="S147" s="182" t="s">
        <v>165</v>
      </c>
      <c r="T147" s="183" t="s">
        <v>165</v>
      </c>
      <c r="U147" s="159">
        <v>0</v>
      </c>
      <c r="V147" s="159">
        <f>ROUND(E147*U147,2)</f>
        <v>0</v>
      </c>
      <c r="W147" s="159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301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">
      <c r="A148" s="177">
        <v>71</v>
      </c>
      <c r="B148" s="178" t="s">
        <v>363</v>
      </c>
      <c r="C148" s="188" t="s">
        <v>364</v>
      </c>
      <c r="D148" s="179" t="s">
        <v>171</v>
      </c>
      <c r="E148" s="180">
        <v>64.400000000000006</v>
      </c>
      <c r="F148" s="181"/>
      <c r="G148" s="182">
        <f>ROUND(E148*F148,2)</f>
        <v>0</v>
      </c>
      <c r="H148" s="181"/>
      <c r="I148" s="182">
        <f>ROUND(E148*H148,2)</f>
        <v>0</v>
      </c>
      <c r="J148" s="181"/>
      <c r="K148" s="182">
        <f>ROUND(E148*J148,2)</f>
        <v>0</v>
      </c>
      <c r="L148" s="182">
        <v>21</v>
      </c>
      <c r="M148" s="182">
        <f>G148*(1+L148/100)</f>
        <v>0</v>
      </c>
      <c r="N148" s="182">
        <v>2.2500000000000003E-3</v>
      </c>
      <c r="O148" s="182">
        <f>ROUND(E148*N148,2)</f>
        <v>0.14000000000000001</v>
      </c>
      <c r="P148" s="182">
        <v>0</v>
      </c>
      <c r="Q148" s="182">
        <f>ROUND(E148*P148,2)</f>
        <v>0</v>
      </c>
      <c r="R148" s="182"/>
      <c r="S148" s="182" t="s">
        <v>165</v>
      </c>
      <c r="T148" s="183" t="s">
        <v>165</v>
      </c>
      <c r="U148" s="159">
        <v>0</v>
      </c>
      <c r="V148" s="159">
        <f>ROUND(E148*U148,2)</f>
        <v>0</v>
      </c>
      <c r="W148" s="159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301</v>
      </c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">
      <c r="A149" s="177">
        <v>72</v>
      </c>
      <c r="B149" s="178" t="s">
        <v>365</v>
      </c>
      <c r="C149" s="188" t="s">
        <v>366</v>
      </c>
      <c r="D149" s="179" t="s">
        <v>205</v>
      </c>
      <c r="E149" s="180">
        <v>0.44793000000000005</v>
      </c>
      <c r="F149" s="181"/>
      <c r="G149" s="182">
        <f>ROUND(E149*F149,2)</f>
        <v>0</v>
      </c>
      <c r="H149" s="181"/>
      <c r="I149" s="182">
        <f>ROUND(E149*H149,2)</f>
        <v>0</v>
      </c>
      <c r="J149" s="181"/>
      <c r="K149" s="182">
        <f>ROUND(E149*J149,2)</f>
        <v>0</v>
      </c>
      <c r="L149" s="182">
        <v>21</v>
      </c>
      <c r="M149" s="182">
        <f>G149*(1+L149/100)</f>
        <v>0</v>
      </c>
      <c r="N149" s="182">
        <v>0</v>
      </c>
      <c r="O149" s="182">
        <f>ROUND(E149*N149,2)</f>
        <v>0</v>
      </c>
      <c r="P149" s="182">
        <v>0</v>
      </c>
      <c r="Q149" s="182">
        <f>ROUND(E149*P149,2)</f>
        <v>0</v>
      </c>
      <c r="R149" s="182"/>
      <c r="S149" s="182" t="s">
        <v>165</v>
      </c>
      <c r="T149" s="183" t="s">
        <v>165</v>
      </c>
      <c r="U149" s="159">
        <v>0</v>
      </c>
      <c r="V149" s="159">
        <f>ROUND(E149*U149,2)</f>
        <v>0</v>
      </c>
      <c r="W149" s="159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301</v>
      </c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">
      <c r="A150" s="177">
        <v>73</v>
      </c>
      <c r="B150" s="178" t="s">
        <v>367</v>
      </c>
      <c r="C150" s="188" t="s">
        <v>368</v>
      </c>
      <c r="D150" s="179" t="s">
        <v>322</v>
      </c>
      <c r="E150" s="180">
        <v>1</v>
      </c>
      <c r="F150" s="181"/>
      <c r="G150" s="182">
        <f>ROUND(E150*F150,2)</f>
        <v>0</v>
      </c>
      <c r="H150" s="181"/>
      <c r="I150" s="182">
        <f>ROUND(E150*H150,2)</f>
        <v>0</v>
      </c>
      <c r="J150" s="181"/>
      <c r="K150" s="182">
        <f>ROUND(E150*J150,2)</f>
        <v>0</v>
      </c>
      <c r="L150" s="182">
        <v>21</v>
      </c>
      <c r="M150" s="182">
        <f>G150*(1+L150/100)</f>
        <v>0</v>
      </c>
      <c r="N150" s="182">
        <v>0</v>
      </c>
      <c r="O150" s="182">
        <f>ROUND(E150*N150,2)</f>
        <v>0</v>
      </c>
      <c r="P150" s="182">
        <v>0</v>
      </c>
      <c r="Q150" s="182">
        <f>ROUND(E150*P150,2)</f>
        <v>0</v>
      </c>
      <c r="R150" s="182"/>
      <c r="S150" s="182" t="s">
        <v>323</v>
      </c>
      <c r="T150" s="183" t="s">
        <v>324</v>
      </c>
      <c r="U150" s="159">
        <v>0</v>
      </c>
      <c r="V150" s="159">
        <f>ROUND(E150*U150,2)</f>
        <v>0</v>
      </c>
      <c r="W150" s="159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166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">
      <c r="A151" s="177">
        <v>74</v>
      </c>
      <c r="B151" s="178" t="s">
        <v>369</v>
      </c>
      <c r="C151" s="188" t="s">
        <v>518</v>
      </c>
      <c r="D151" s="179" t="s">
        <v>283</v>
      </c>
      <c r="E151" s="180">
        <v>35</v>
      </c>
      <c r="F151" s="181"/>
      <c r="G151" s="182">
        <f>ROUND(E151*F151,2)</f>
        <v>0</v>
      </c>
      <c r="H151" s="181"/>
      <c r="I151" s="182">
        <f>ROUND(E151*H151,2)</f>
        <v>0</v>
      </c>
      <c r="J151" s="181"/>
      <c r="K151" s="182">
        <f>ROUND(E151*J151,2)</f>
        <v>0</v>
      </c>
      <c r="L151" s="182">
        <v>21</v>
      </c>
      <c r="M151" s="182">
        <f>G151*(1+L151/100)</f>
        <v>0</v>
      </c>
      <c r="N151" s="182">
        <v>2.0000000000000001E-4</v>
      </c>
      <c r="O151" s="182">
        <f>ROUND(E151*N151,2)</f>
        <v>0.01</v>
      </c>
      <c r="P151" s="182">
        <v>0</v>
      </c>
      <c r="Q151" s="182">
        <f>ROUND(E151*P151,2)</f>
        <v>0</v>
      </c>
      <c r="R151" s="182" t="s">
        <v>190</v>
      </c>
      <c r="S151" s="182" t="s">
        <v>370</v>
      </c>
      <c r="T151" s="183" t="s">
        <v>370</v>
      </c>
      <c r="U151" s="159">
        <v>0</v>
      </c>
      <c r="V151" s="159">
        <f>ROUND(E151*U151,2)</f>
        <v>0</v>
      </c>
      <c r="W151" s="159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243</v>
      </c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x14ac:dyDescent="0.2">
      <c r="A152" s="163" t="s">
        <v>160</v>
      </c>
      <c r="B152" s="164" t="s">
        <v>126</v>
      </c>
      <c r="C152" s="185" t="s">
        <v>127</v>
      </c>
      <c r="D152" s="165"/>
      <c r="E152" s="166"/>
      <c r="F152" s="167"/>
      <c r="G152" s="167">
        <f>SUMIF(AG153:AG164,"&lt;&gt;NOR",G153:G164)</f>
        <v>0</v>
      </c>
      <c r="H152" s="167"/>
      <c r="I152" s="167">
        <f>SUM(I153:I164)</f>
        <v>0</v>
      </c>
      <c r="J152" s="167"/>
      <c r="K152" s="167">
        <f>SUM(K153:K164)</f>
        <v>0</v>
      </c>
      <c r="L152" s="167"/>
      <c r="M152" s="167">
        <f>SUM(M153:M164)</f>
        <v>0</v>
      </c>
      <c r="N152" s="167"/>
      <c r="O152" s="167">
        <f>SUM(O153:O164)</f>
        <v>0.01</v>
      </c>
      <c r="P152" s="167"/>
      <c r="Q152" s="167">
        <f>SUM(Q153:Q164)</f>
        <v>0</v>
      </c>
      <c r="R152" s="167"/>
      <c r="S152" s="167"/>
      <c r="T152" s="168"/>
      <c r="U152" s="162"/>
      <c r="V152" s="162">
        <f>SUM(V153:V164)</f>
        <v>0</v>
      </c>
      <c r="W152" s="162"/>
      <c r="AG152" t="s">
        <v>161</v>
      </c>
    </row>
    <row r="153" spans="1:60" outlineLevel="1" x14ac:dyDescent="0.2">
      <c r="A153" s="177">
        <v>75</v>
      </c>
      <c r="B153" s="178" t="s">
        <v>371</v>
      </c>
      <c r="C153" s="188" t="s">
        <v>372</v>
      </c>
      <c r="D153" s="179" t="s">
        <v>283</v>
      </c>
      <c r="E153" s="180">
        <v>109</v>
      </c>
      <c r="F153" s="181"/>
      <c r="G153" s="182">
        <f>ROUND(E153*F153,2)</f>
        <v>0</v>
      </c>
      <c r="H153" s="181"/>
      <c r="I153" s="182">
        <f>ROUND(E153*H153,2)</f>
        <v>0</v>
      </c>
      <c r="J153" s="181"/>
      <c r="K153" s="182">
        <f>ROUND(E153*J153,2)</f>
        <v>0</v>
      </c>
      <c r="L153" s="182">
        <v>21</v>
      </c>
      <c r="M153" s="182">
        <f>G153*(1+L153/100)</f>
        <v>0</v>
      </c>
      <c r="N153" s="182">
        <v>0</v>
      </c>
      <c r="O153" s="182">
        <f>ROUND(E153*N153,2)</f>
        <v>0</v>
      </c>
      <c r="P153" s="182">
        <v>0</v>
      </c>
      <c r="Q153" s="182">
        <f>ROUND(E153*P153,2)</f>
        <v>0</v>
      </c>
      <c r="R153" s="182"/>
      <c r="S153" s="182" t="s">
        <v>165</v>
      </c>
      <c r="T153" s="183" t="s">
        <v>165</v>
      </c>
      <c r="U153" s="159">
        <v>0</v>
      </c>
      <c r="V153" s="159">
        <f>ROUND(E153*U153,2)</f>
        <v>0</v>
      </c>
      <c r="W153" s="159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166</v>
      </c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">
      <c r="A154" s="177">
        <v>76</v>
      </c>
      <c r="B154" s="178" t="s">
        <v>373</v>
      </c>
      <c r="C154" s="188" t="s">
        <v>374</v>
      </c>
      <c r="D154" s="179" t="s">
        <v>171</v>
      </c>
      <c r="E154" s="180">
        <v>42.7</v>
      </c>
      <c r="F154" s="181"/>
      <c r="G154" s="182">
        <f>ROUND(E154*F154,2)</f>
        <v>0</v>
      </c>
      <c r="H154" s="181"/>
      <c r="I154" s="182">
        <f>ROUND(E154*H154,2)</f>
        <v>0</v>
      </c>
      <c r="J154" s="181"/>
      <c r="K154" s="182">
        <f>ROUND(E154*J154,2)</f>
        <v>0</v>
      </c>
      <c r="L154" s="182">
        <v>21</v>
      </c>
      <c r="M154" s="182">
        <f>G154*(1+L154/100)</f>
        <v>0</v>
      </c>
      <c r="N154" s="182">
        <v>3.5000000000000005E-4</v>
      </c>
      <c r="O154" s="182">
        <f>ROUND(E154*N154,2)</f>
        <v>0.01</v>
      </c>
      <c r="P154" s="182">
        <v>0</v>
      </c>
      <c r="Q154" s="182">
        <f>ROUND(E154*P154,2)</f>
        <v>0</v>
      </c>
      <c r="R154" s="182"/>
      <c r="S154" s="182" t="s">
        <v>165</v>
      </c>
      <c r="T154" s="183" t="s">
        <v>165</v>
      </c>
      <c r="U154" s="159">
        <v>0</v>
      </c>
      <c r="V154" s="159">
        <f>ROUND(E154*U154,2)</f>
        <v>0</v>
      </c>
      <c r="W154" s="159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301</v>
      </c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">
      <c r="A155" s="169">
        <v>77</v>
      </c>
      <c r="B155" s="170" t="s">
        <v>375</v>
      </c>
      <c r="C155" s="186" t="s">
        <v>376</v>
      </c>
      <c r="D155" s="171" t="s">
        <v>171</v>
      </c>
      <c r="E155" s="172">
        <v>166.29000000000002</v>
      </c>
      <c r="F155" s="173"/>
      <c r="G155" s="174">
        <f>ROUND(E155*F155,2)</f>
        <v>0</v>
      </c>
      <c r="H155" s="173"/>
      <c r="I155" s="174">
        <f>ROUND(E155*H155,2)</f>
        <v>0</v>
      </c>
      <c r="J155" s="173"/>
      <c r="K155" s="174">
        <f>ROUND(E155*J155,2)</f>
        <v>0</v>
      </c>
      <c r="L155" s="174">
        <v>21</v>
      </c>
      <c r="M155" s="174">
        <f>G155*(1+L155/100)</f>
        <v>0</v>
      </c>
      <c r="N155" s="174">
        <v>1.0000000000000001E-5</v>
      </c>
      <c r="O155" s="174">
        <f>ROUND(E155*N155,2)</f>
        <v>0</v>
      </c>
      <c r="P155" s="174">
        <v>0</v>
      </c>
      <c r="Q155" s="174">
        <f>ROUND(E155*P155,2)</f>
        <v>0</v>
      </c>
      <c r="R155" s="174"/>
      <c r="S155" s="174" t="s">
        <v>165</v>
      </c>
      <c r="T155" s="175" t="s">
        <v>165</v>
      </c>
      <c r="U155" s="159">
        <v>0</v>
      </c>
      <c r="V155" s="159">
        <f>ROUND(E155*U155,2)</f>
        <v>0</v>
      </c>
      <c r="W155" s="159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301</v>
      </c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">
      <c r="A156" s="157"/>
      <c r="B156" s="158"/>
      <c r="C156" s="187" t="s">
        <v>377</v>
      </c>
      <c r="D156" s="160"/>
      <c r="E156" s="161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 t="s">
        <v>168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">
      <c r="A157" s="157"/>
      <c r="B157" s="158"/>
      <c r="C157" s="187" t="s">
        <v>251</v>
      </c>
      <c r="D157" s="160"/>
      <c r="E157" s="161">
        <v>76.89</v>
      </c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168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">
      <c r="A158" s="157"/>
      <c r="B158" s="158"/>
      <c r="C158" s="187" t="s">
        <v>252</v>
      </c>
      <c r="D158" s="160"/>
      <c r="E158" s="161">
        <v>64.400000000000006</v>
      </c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168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">
      <c r="A159" s="157"/>
      <c r="B159" s="158"/>
      <c r="C159" s="187" t="s">
        <v>253</v>
      </c>
      <c r="D159" s="160"/>
      <c r="E159" s="161">
        <v>25</v>
      </c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168</v>
      </c>
      <c r="AH159" s="150">
        <v>0</v>
      </c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">
      <c r="A160" s="169">
        <v>78</v>
      </c>
      <c r="B160" s="170" t="s">
        <v>378</v>
      </c>
      <c r="C160" s="186" t="s">
        <v>379</v>
      </c>
      <c r="D160" s="171" t="s">
        <v>171</v>
      </c>
      <c r="E160" s="172">
        <v>420.66</v>
      </c>
      <c r="F160" s="173"/>
      <c r="G160" s="174">
        <f>ROUND(E160*F160,2)</f>
        <v>0</v>
      </c>
      <c r="H160" s="173"/>
      <c r="I160" s="174">
        <f>ROUND(E160*H160,2)</f>
        <v>0</v>
      </c>
      <c r="J160" s="173"/>
      <c r="K160" s="174">
        <f>ROUND(E160*J160,2)</f>
        <v>0</v>
      </c>
      <c r="L160" s="174">
        <v>21</v>
      </c>
      <c r="M160" s="174">
        <f>G160*(1+L160/100)</f>
        <v>0</v>
      </c>
      <c r="N160" s="174">
        <v>1.0000000000000001E-5</v>
      </c>
      <c r="O160" s="174">
        <f>ROUND(E160*N160,2)</f>
        <v>0</v>
      </c>
      <c r="P160" s="174">
        <v>0</v>
      </c>
      <c r="Q160" s="174">
        <f>ROUND(E160*P160,2)</f>
        <v>0</v>
      </c>
      <c r="R160" s="174"/>
      <c r="S160" s="174" t="s">
        <v>165</v>
      </c>
      <c r="T160" s="175" t="s">
        <v>165</v>
      </c>
      <c r="U160" s="159">
        <v>0</v>
      </c>
      <c r="V160" s="159">
        <f>ROUND(E160*U160,2)</f>
        <v>0</v>
      </c>
      <c r="W160" s="159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301</v>
      </c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">
      <c r="A161" s="157"/>
      <c r="B161" s="158"/>
      <c r="C161" s="187" t="s">
        <v>256</v>
      </c>
      <c r="D161" s="160"/>
      <c r="E161" s="161">
        <v>138.70000000000002</v>
      </c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168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">
      <c r="A162" s="157"/>
      <c r="B162" s="158"/>
      <c r="C162" s="187" t="s">
        <v>257</v>
      </c>
      <c r="D162" s="160"/>
      <c r="E162" s="161">
        <v>129.20000000000002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168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">
      <c r="A163" s="157"/>
      <c r="B163" s="158"/>
      <c r="C163" s="187" t="s">
        <v>258</v>
      </c>
      <c r="D163" s="160"/>
      <c r="E163" s="161">
        <v>76</v>
      </c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168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">
      <c r="A164" s="157"/>
      <c r="B164" s="158"/>
      <c r="C164" s="187" t="s">
        <v>259</v>
      </c>
      <c r="D164" s="160"/>
      <c r="E164" s="161">
        <v>76.760000000000005</v>
      </c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168</v>
      </c>
      <c r="AH164" s="150">
        <v>0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x14ac:dyDescent="0.2">
      <c r="A165" s="163" t="s">
        <v>160</v>
      </c>
      <c r="B165" s="164" t="s">
        <v>128</v>
      </c>
      <c r="C165" s="185" t="s">
        <v>129</v>
      </c>
      <c r="D165" s="165"/>
      <c r="E165" s="166"/>
      <c r="F165" s="167"/>
      <c r="G165" s="167">
        <f>SUMIF(AG166:AG174,"&lt;&gt;NOR",G166:G174)</f>
        <v>0</v>
      </c>
      <c r="H165" s="167"/>
      <c r="I165" s="167">
        <f>SUM(I166:I174)</f>
        <v>0</v>
      </c>
      <c r="J165" s="167"/>
      <c r="K165" s="167">
        <f>SUM(K166:K174)</f>
        <v>0</v>
      </c>
      <c r="L165" s="167"/>
      <c r="M165" s="167">
        <f>SUM(M166:M174)</f>
        <v>0</v>
      </c>
      <c r="N165" s="167"/>
      <c r="O165" s="167">
        <f>SUM(O166:O174)</f>
        <v>0.13</v>
      </c>
      <c r="P165" s="167"/>
      <c r="Q165" s="167">
        <f>SUM(Q166:Q174)</f>
        <v>0</v>
      </c>
      <c r="R165" s="167"/>
      <c r="S165" s="167"/>
      <c r="T165" s="168"/>
      <c r="U165" s="162"/>
      <c r="V165" s="162">
        <f>SUM(V166:V174)</f>
        <v>0</v>
      </c>
      <c r="W165" s="162"/>
      <c r="AG165" t="s">
        <v>161</v>
      </c>
    </row>
    <row r="166" spans="1:60" outlineLevel="1" x14ac:dyDescent="0.2">
      <c r="A166" s="169">
        <v>79</v>
      </c>
      <c r="B166" s="170" t="s">
        <v>380</v>
      </c>
      <c r="C166" s="186" t="s">
        <v>519</v>
      </c>
      <c r="D166" s="171" t="s">
        <v>171</v>
      </c>
      <c r="E166" s="172">
        <v>586.95000000000005</v>
      </c>
      <c r="F166" s="173"/>
      <c r="G166" s="174">
        <f>ROUND(E166*F166,2)</f>
        <v>0</v>
      </c>
      <c r="H166" s="173"/>
      <c r="I166" s="174">
        <f>ROUND(E166*H166,2)</f>
        <v>0</v>
      </c>
      <c r="J166" s="173"/>
      <c r="K166" s="174">
        <f>ROUND(E166*J166,2)</f>
        <v>0</v>
      </c>
      <c r="L166" s="174">
        <v>21</v>
      </c>
      <c r="M166" s="174">
        <f>G166*(1+L166/100)</f>
        <v>0</v>
      </c>
      <c r="N166" s="174">
        <v>7.0000000000000007E-5</v>
      </c>
      <c r="O166" s="174">
        <f>ROUND(E166*N166,2)</f>
        <v>0.04</v>
      </c>
      <c r="P166" s="174">
        <v>0</v>
      </c>
      <c r="Q166" s="174">
        <f>ROUND(E166*P166,2)</f>
        <v>0</v>
      </c>
      <c r="R166" s="174"/>
      <c r="S166" s="174" t="s">
        <v>165</v>
      </c>
      <c r="T166" s="175" t="s">
        <v>165</v>
      </c>
      <c r="U166" s="159">
        <v>0</v>
      </c>
      <c r="V166" s="159">
        <f>ROUND(E166*U166,2)</f>
        <v>0</v>
      </c>
      <c r="W166" s="159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301</v>
      </c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outlineLevel="1" x14ac:dyDescent="0.2">
      <c r="A167" s="157"/>
      <c r="B167" s="158"/>
      <c r="C167" s="187" t="s">
        <v>251</v>
      </c>
      <c r="D167" s="160"/>
      <c r="E167" s="161">
        <v>76.89</v>
      </c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 t="s">
        <v>168</v>
      </c>
      <c r="AH167" s="150">
        <v>0</v>
      </c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 x14ac:dyDescent="0.2">
      <c r="A168" s="157"/>
      <c r="B168" s="158"/>
      <c r="C168" s="187" t="s">
        <v>252</v>
      </c>
      <c r="D168" s="160"/>
      <c r="E168" s="161">
        <v>64.400000000000006</v>
      </c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168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">
      <c r="A169" s="157"/>
      <c r="B169" s="158"/>
      <c r="C169" s="187" t="s">
        <v>256</v>
      </c>
      <c r="D169" s="160"/>
      <c r="E169" s="161">
        <v>138.70000000000002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 t="s">
        <v>168</v>
      </c>
      <c r="AH169" s="150">
        <v>0</v>
      </c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 x14ac:dyDescent="0.2">
      <c r="A170" s="157"/>
      <c r="B170" s="158"/>
      <c r="C170" s="187" t="s">
        <v>257</v>
      </c>
      <c r="D170" s="160"/>
      <c r="E170" s="161">
        <v>129.20000000000002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168</v>
      </c>
      <c r="AH170" s="150">
        <v>0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">
      <c r="A171" s="157"/>
      <c r="B171" s="158"/>
      <c r="C171" s="187" t="s">
        <v>258</v>
      </c>
      <c r="D171" s="160"/>
      <c r="E171" s="161">
        <v>76</v>
      </c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168</v>
      </c>
      <c r="AH171" s="150">
        <v>0</v>
      </c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">
      <c r="A172" s="157"/>
      <c r="B172" s="158"/>
      <c r="C172" s="187" t="s">
        <v>253</v>
      </c>
      <c r="D172" s="160"/>
      <c r="E172" s="161">
        <v>25</v>
      </c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168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">
      <c r="A173" s="157"/>
      <c r="B173" s="158"/>
      <c r="C173" s="187" t="s">
        <v>259</v>
      </c>
      <c r="D173" s="160"/>
      <c r="E173" s="161">
        <v>76.760000000000005</v>
      </c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168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">
      <c r="A174" s="177">
        <v>80</v>
      </c>
      <c r="B174" s="178" t="s">
        <v>381</v>
      </c>
      <c r="C174" s="188" t="s">
        <v>520</v>
      </c>
      <c r="D174" s="179" t="s">
        <v>171</v>
      </c>
      <c r="E174" s="180">
        <v>586.95000000000005</v>
      </c>
      <c r="F174" s="181"/>
      <c r="G174" s="182">
        <f>ROUND(E174*F174,2)</f>
        <v>0</v>
      </c>
      <c r="H174" s="181"/>
      <c r="I174" s="182">
        <f>ROUND(E174*H174,2)</f>
        <v>0</v>
      </c>
      <c r="J174" s="181"/>
      <c r="K174" s="182">
        <f>ROUND(E174*J174,2)</f>
        <v>0</v>
      </c>
      <c r="L174" s="182">
        <v>21</v>
      </c>
      <c r="M174" s="182">
        <f>G174*(1+L174/100)</f>
        <v>0</v>
      </c>
      <c r="N174" s="182">
        <v>1.5000000000000001E-4</v>
      </c>
      <c r="O174" s="182">
        <f>ROUND(E174*N174,2)</f>
        <v>0.09</v>
      </c>
      <c r="P174" s="182">
        <v>0</v>
      </c>
      <c r="Q174" s="182">
        <f>ROUND(E174*P174,2)</f>
        <v>0</v>
      </c>
      <c r="R174" s="182"/>
      <c r="S174" s="182" t="s">
        <v>165</v>
      </c>
      <c r="T174" s="183" t="s">
        <v>165</v>
      </c>
      <c r="U174" s="159">
        <v>0</v>
      </c>
      <c r="V174" s="159">
        <f>ROUND(E174*U174,2)</f>
        <v>0</v>
      </c>
      <c r="W174" s="159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301</v>
      </c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x14ac:dyDescent="0.2">
      <c r="A175" s="163" t="s">
        <v>160</v>
      </c>
      <c r="B175" s="164" t="s">
        <v>132</v>
      </c>
      <c r="C175" s="185" t="s">
        <v>133</v>
      </c>
      <c r="D175" s="165"/>
      <c r="E175" s="166"/>
      <c r="F175" s="167"/>
      <c r="G175" s="167">
        <f>SUMIF(AG176:AG181,"&lt;&gt;NOR",G176:G181)</f>
        <v>0</v>
      </c>
      <c r="H175" s="167"/>
      <c r="I175" s="167">
        <f>SUM(I176:I181)</f>
        <v>0</v>
      </c>
      <c r="J175" s="167"/>
      <c r="K175" s="167">
        <f>SUM(K176:K181)</f>
        <v>0</v>
      </c>
      <c r="L175" s="167"/>
      <c r="M175" s="167">
        <f>SUM(M176:M181)</f>
        <v>0</v>
      </c>
      <c r="N175" s="167"/>
      <c r="O175" s="167">
        <f>SUM(O176:O181)</f>
        <v>0</v>
      </c>
      <c r="P175" s="167"/>
      <c r="Q175" s="167">
        <f>SUM(Q176:Q181)</f>
        <v>0</v>
      </c>
      <c r="R175" s="167"/>
      <c r="S175" s="167"/>
      <c r="T175" s="168"/>
      <c r="U175" s="162"/>
      <c r="V175" s="162">
        <f>SUM(V176:V181)</f>
        <v>0</v>
      </c>
      <c r="W175" s="162"/>
      <c r="AG175" t="s">
        <v>161</v>
      </c>
    </row>
    <row r="176" spans="1:60" outlineLevel="1" x14ac:dyDescent="0.2">
      <c r="A176" s="177">
        <v>81</v>
      </c>
      <c r="B176" s="178" t="s">
        <v>382</v>
      </c>
      <c r="C176" s="188" t="s">
        <v>383</v>
      </c>
      <c r="D176" s="179" t="s">
        <v>205</v>
      </c>
      <c r="E176" s="180">
        <v>0.35000000000000003</v>
      </c>
      <c r="F176" s="181"/>
      <c r="G176" s="182">
        <f>ROUND(E176*F176,2)</f>
        <v>0</v>
      </c>
      <c r="H176" s="181"/>
      <c r="I176" s="182">
        <f>ROUND(E176*H176,2)</f>
        <v>0</v>
      </c>
      <c r="J176" s="181"/>
      <c r="K176" s="182">
        <f>ROUND(E176*J176,2)</f>
        <v>0</v>
      </c>
      <c r="L176" s="182">
        <v>21</v>
      </c>
      <c r="M176" s="182">
        <f>G176*(1+L176/100)</f>
        <v>0</v>
      </c>
      <c r="N176" s="182">
        <v>0</v>
      </c>
      <c r="O176" s="182">
        <f>ROUND(E176*N176,2)</f>
        <v>0</v>
      </c>
      <c r="P176" s="182">
        <v>0</v>
      </c>
      <c r="Q176" s="182">
        <f>ROUND(E176*P176,2)</f>
        <v>0</v>
      </c>
      <c r="R176" s="182"/>
      <c r="S176" s="182" t="s">
        <v>165</v>
      </c>
      <c r="T176" s="183" t="s">
        <v>165</v>
      </c>
      <c r="U176" s="159">
        <v>0</v>
      </c>
      <c r="V176" s="159">
        <f>ROUND(E176*U176,2)</f>
        <v>0</v>
      </c>
      <c r="W176" s="159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 t="s">
        <v>292</v>
      </c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">
      <c r="A177" s="177">
        <v>82</v>
      </c>
      <c r="B177" s="178" t="s">
        <v>384</v>
      </c>
      <c r="C177" s="188" t="s">
        <v>385</v>
      </c>
      <c r="D177" s="179" t="s">
        <v>205</v>
      </c>
      <c r="E177" s="180">
        <v>0.21818000000000001</v>
      </c>
      <c r="F177" s="181"/>
      <c r="G177" s="182">
        <f>ROUND(E177*F177,2)</f>
        <v>0</v>
      </c>
      <c r="H177" s="181"/>
      <c r="I177" s="182">
        <f>ROUND(E177*H177,2)</f>
        <v>0</v>
      </c>
      <c r="J177" s="181"/>
      <c r="K177" s="182">
        <f>ROUND(E177*J177,2)</f>
        <v>0</v>
      </c>
      <c r="L177" s="182">
        <v>21</v>
      </c>
      <c r="M177" s="182">
        <f>G177*(1+L177/100)</f>
        <v>0</v>
      </c>
      <c r="N177" s="182">
        <v>0</v>
      </c>
      <c r="O177" s="182">
        <f>ROUND(E177*N177,2)</f>
        <v>0</v>
      </c>
      <c r="P177" s="182">
        <v>0</v>
      </c>
      <c r="Q177" s="182">
        <f>ROUND(E177*P177,2)</f>
        <v>0</v>
      </c>
      <c r="R177" s="182"/>
      <c r="S177" s="182" t="s">
        <v>165</v>
      </c>
      <c r="T177" s="183" t="s">
        <v>165</v>
      </c>
      <c r="U177" s="159">
        <v>0</v>
      </c>
      <c r="V177" s="159">
        <f>ROUND(E177*U177,2)</f>
        <v>0</v>
      </c>
      <c r="W177" s="159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 t="s">
        <v>292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">
      <c r="A178" s="169">
        <v>83</v>
      </c>
      <c r="B178" s="170" t="s">
        <v>386</v>
      </c>
      <c r="C178" s="186" t="s">
        <v>387</v>
      </c>
      <c r="D178" s="171" t="s">
        <v>205</v>
      </c>
      <c r="E178" s="172">
        <v>4.1870800000000008</v>
      </c>
      <c r="F178" s="173"/>
      <c r="G178" s="174">
        <f>ROUND(E178*F178,2)</f>
        <v>0</v>
      </c>
      <c r="H178" s="173"/>
      <c r="I178" s="174">
        <f>ROUND(E178*H178,2)</f>
        <v>0</v>
      </c>
      <c r="J178" s="173"/>
      <c r="K178" s="174">
        <f>ROUND(E178*J178,2)</f>
        <v>0</v>
      </c>
      <c r="L178" s="174">
        <v>21</v>
      </c>
      <c r="M178" s="174">
        <f>G178*(1+L178/100)</f>
        <v>0</v>
      </c>
      <c r="N178" s="174">
        <v>0</v>
      </c>
      <c r="O178" s="174">
        <f>ROUND(E178*N178,2)</f>
        <v>0</v>
      </c>
      <c r="P178" s="174">
        <v>0</v>
      </c>
      <c r="Q178" s="174">
        <f>ROUND(E178*P178,2)</f>
        <v>0</v>
      </c>
      <c r="R178" s="174"/>
      <c r="S178" s="174" t="s">
        <v>165</v>
      </c>
      <c r="T178" s="175" t="s">
        <v>165</v>
      </c>
      <c r="U178" s="159">
        <v>0</v>
      </c>
      <c r="V178" s="159">
        <f>ROUND(E178*U178,2)</f>
        <v>0</v>
      </c>
      <c r="W178" s="159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292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">
      <c r="A179" s="157"/>
      <c r="B179" s="158"/>
      <c r="C179" s="242" t="s">
        <v>388</v>
      </c>
      <c r="D179" s="243"/>
      <c r="E179" s="243"/>
      <c r="F179" s="243"/>
      <c r="G179" s="243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 t="s">
        <v>226</v>
      </c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">
      <c r="A180" s="177">
        <v>84</v>
      </c>
      <c r="B180" s="178" t="s">
        <v>389</v>
      </c>
      <c r="C180" s="188" t="s">
        <v>390</v>
      </c>
      <c r="D180" s="179" t="s">
        <v>205</v>
      </c>
      <c r="E180" s="180">
        <v>4.1870800000000008</v>
      </c>
      <c r="F180" s="181"/>
      <c r="G180" s="182">
        <f>ROUND(E180*F180,2)</f>
        <v>0</v>
      </c>
      <c r="H180" s="181"/>
      <c r="I180" s="182">
        <f>ROUND(E180*H180,2)</f>
        <v>0</v>
      </c>
      <c r="J180" s="181"/>
      <c r="K180" s="182">
        <f>ROUND(E180*J180,2)</f>
        <v>0</v>
      </c>
      <c r="L180" s="182">
        <v>21</v>
      </c>
      <c r="M180" s="182">
        <f>G180*(1+L180/100)</f>
        <v>0</v>
      </c>
      <c r="N180" s="182">
        <v>0</v>
      </c>
      <c r="O180" s="182">
        <f>ROUND(E180*N180,2)</f>
        <v>0</v>
      </c>
      <c r="P180" s="182">
        <v>0</v>
      </c>
      <c r="Q180" s="182">
        <f>ROUND(E180*P180,2)</f>
        <v>0</v>
      </c>
      <c r="R180" s="182"/>
      <c r="S180" s="182" t="s">
        <v>165</v>
      </c>
      <c r="T180" s="183" t="s">
        <v>165</v>
      </c>
      <c r="U180" s="159">
        <v>0</v>
      </c>
      <c r="V180" s="159">
        <f>ROUND(E180*U180,2)</f>
        <v>0</v>
      </c>
      <c r="W180" s="159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 t="s">
        <v>292</v>
      </c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outlineLevel="1" x14ac:dyDescent="0.2">
      <c r="A181" s="177">
        <v>85</v>
      </c>
      <c r="B181" s="178" t="s">
        <v>391</v>
      </c>
      <c r="C181" s="188" t="s">
        <v>392</v>
      </c>
      <c r="D181" s="179" t="s">
        <v>205</v>
      </c>
      <c r="E181" s="180">
        <v>4.1870800000000008</v>
      </c>
      <c r="F181" s="181"/>
      <c r="G181" s="182">
        <f>ROUND(E181*F181,2)</f>
        <v>0</v>
      </c>
      <c r="H181" s="181"/>
      <c r="I181" s="182">
        <f>ROUND(E181*H181,2)</f>
        <v>0</v>
      </c>
      <c r="J181" s="181"/>
      <c r="K181" s="182">
        <f>ROUND(E181*J181,2)</f>
        <v>0</v>
      </c>
      <c r="L181" s="182">
        <v>21</v>
      </c>
      <c r="M181" s="182">
        <f>G181*(1+L181/100)</f>
        <v>0</v>
      </c>
      <c r="N181" s="182">
        <v>0</v>
      </c>
      <c r="O181" s="182">
        <f>ROUND(E181*N181,2)</f>
        <v>0</v>
      </c>
      <c r="P181" s="182">
        <v>0</v>
      </c>
      <c r="Q181" s="182">
        <f>ROUND(E181*P181,2)</f>
        <v>0</v>
      </c>
      <c r="R181" s="182"/>
      <c r="S181" s="182" t="s">
        <v>165</v>
      </c>
      <c r="T181" s="183" t="s">
        <v>165</v>
      </c>
      <c r="U181" s="159">
        <v>0</v>
      </c>
      <c r="V181" s="159">
        <f>ROUND(E181*U181,2)</f>
        <v>0</v>
      </c>
      <c r="W181" s="159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 t="s">
        <v>292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x14ac:dyDescent="0.2">
      <c r="A182" s="163" t="s">
        <v>160</v>
      </c>
      <c r="B182" s="164" t="s">
        <v>117</v>
      </c>
      <c r="C182" s="185" t="s">
        <v>27</v>
      </c>
      <c r="D182" s="165"/>
      <c r="E182" s="166"/>
      <c r="F182" s="167"/>
      <c r="G182" s="167">
        <f>SUMIF(AG183:AG189,"&lt;&gt;NOR",G183:G189)</f>
        <v>0</v>
      </c>
      <c r="H182" s="167"/>
      <c r="I182" s="167">
        <f>SUM(I183:I189)</f>
        <v>0</v>
      </c>
      <c r="J182" s="167"/>
      <c r="K182" s="167">
        <f>SUM(K183:K189)</f>
        <v>0</v>
      </c>
      <c r="L182" s="167"/>
      <c r="M182" s="167">
        <f>SUM(M183:M189)</f>
        <v>0</v>
      </c>
      <c r="N182" s="167"/>
      <c r="O182" s="167">
        <f>SUM(O183:O189)</f>
        <v>0</v>
      </c>
      <c r="P182" s="167"/>
      <c r="Q182" s="167">
        <f>SUM(Q183:Q189)</f>
        <v>0</v>
      </c>
      <c r="R182" s="167"/>
      <c r="S182" s="167"/>
      <c r="T182" s="168"/>
      <c r="U182" s="162"/>
      <c r="V182" s="162">
        <f>SUM(V183:V189)</f>
        <v>0</v>
      </c>
      <c r="W182" s="162"/>
      <c r="AG182" t="s">
        <v>161</v>
      </c>
    </row>
    <row r="183" spans="1:60" outlineLevel="1" x14ac:dyDescent="0.2">
      <c r="A183" s="169">
        <v>86</v>
      </c>
      <c r="B183" s="170" t="s">
        <v>393</v>
      </c>
      <c r="C183" s="186" t="s">
        <v>394</v>
      </c>
      <c r="D183" s="171" t="s">
        <v>395</v>
      </c>
      <c r="E183" s="172">
        <v>1</v>
      </c>
      <c r="F183" s="173"/>
      <c r="G183" s="174">
        <f>ROUND(E183*F183,2)</f>
        <v>0</v>
      </c>
      <c r="H183" s="173"/>
      <c r="I183" s="174">
        <f>ROUND(E183*H183,2)</f>
        <v>0</v>
      </c>
      <c r="J183" s="173"/>
      <c r="K183" s="174">
        <f>ROUND(E183*J183,2)</f>
        <v>0</v>
      </c>
      <c r="L183" s="174">
        <v>21</v>
      </c>
      <c r="M183" s="174">
        <f>G183*(1+L183/100)</f>
        <v>0</v>
      </c>
      <c r="N183" s="174">
        <v>0</v>
      </c>
      <c r="O183" s="174">
        <f>ROUND(E183*N183,2)</f>
        <v>0</v>
      </c>
      <c r="P183" s="174">
        <v>0</v>
      </c>
      <c r="Q183" s="174">
        <f>ROUND(E183*P183,2)</f>
        <v>0</v>
      </c>
      <c r="R183" s="174"/>
      <c r="S183" s="174" t="s">
        <v>323</v>
      </c>
      <c r="T183" s="175" t="s">
        <v>324</v>
      </c>
      <c r="U183" s="159">
        <v>0</v>
      </c>
      <c r="V183" s="159">
        <f>ROUND(E183*U183,2)</f>
        <v>0</v>
      </c>
      <c r="W183" s="159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166</v>
      </c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">
      <c r="A184" s="157"/>
      <c r="B184" s="158"/>
      <c r="C184" s="242" t="s">
        <v>404</v>
      </c>
      <c r="D184" s="243"/>
      <c r="E184" s="243"/>
      <c r="F184" s="243"/>
      <c r="G184" s="243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226</v>
      </c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ht="22.5" outlineLevel="1" x14ac:dyDescent="0.2">
      <c r="A185" s="157"/>
      <c r="B185" s="158"/>
      <c r="C185" s="253" t="s">
        <v>396</v>
      </c>
      <c r="D185" s="254"/>
      <c r="E185" s="254"/>
      <c r="F185" s="254"/>
      <c r="G185" s="254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226</v>
      </c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76" t="str">
        <f>C185</f>
        <v>Vyhotovení protokolu o vytyčení stavby se seznamem souřadnic vytyčených bodů a jejich polohopisnými (S-JTSK) a výškopisnými (Bpv) hodnotami.</v>
      </c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">
      <c r="A186" s="169">
        <v>87</v>
      </c>
      <c r="B186" s="170" t="s">
        <v>397</v>
      </c>
      <c r="C186" s="186" t="s">
        <v>398</v>
      </c>
      <c r="D186" s="171" t="s">
        <v>395</v>
      </c>
      <c r="E186" s="172">
        <v>1</v>
      </c>
      <c r="F186" s="173"/>
      <c r="G186" s="174">
        <f>ROUND(E186*F186,2)</f>
        <v>0</v>
      </c>
      <c r="H186" s="173"/>
      <c r="I186" s="174">
        <f>ROUND(E186*H186,2)</f>
        <v>0</v>
      </c>
      <c r="J186" s="173"/>
      <c r="K186" s="174">
        <f>ROUND(E186*J186,2)</f>
        <v>0</v>
      </c>
      <c r="L186" s="174">
        <v>21</v>
      </c>
      <c r="M186" s="174">
        <f>G186*(1+L186/100)</f>
        <v>0</v>
      </c>
      <c r="N186" s="174">
        <v>0</v>
      </c>
      <c r="O186" s="174">
        <f>ROUND(E186*N186,2)</f>
        <v>0</v>
      </c>
      <c r="P186" s="174">
        <v>0</v>
      </c>
      <c r="Q186" s="174">
        <f>ROUND(E186*P186,2)</f>
        <v>0</v>
      </c>
      <c r="R186" s="174"/>
      <c r="S186" s="174" t="s">
        <v>323</v>
      </c>
      <c r="T186" s="175" t="s">
        <v>324</v>
      </c>
      <c r="U186" s="159">
        <v>0</v>
      </c>
      <c r="V186" s="159">
        <f>ROUND(E186*U186,2)</f>
        <v>0</v>
      </c>
      <c r="W186" s="159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166</v>
      </c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">
      <c r="A187" s="157"/>
      <c r="B187" s="158"/>
      <c r="C187" s="242" t="s">
        <v>399</v>
      </c>
      <c r="D187" s="243"/>
      <c r="E187" s="243"/>
      <c r="F187" s="243"/>
      <c r="G187" s="243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 t="s">
        <v>226</v>
      </c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">
      <c r="A188" s="169">
        <v>88</v>
      </c>
      <c r="B188" s="170" t="s">
        <v>400</v>
      </c>
      <c r="C188" s="186" t="s">
        <v>401</v>
      </c>
      <c r="D188" s="171" t="s">
        <v>395</v>
      </c>
      <c r="E188" s="172">
        <v>1</v>
      </c>
      <c r="F188" s="173"/>
      <c r="G188" s="174">
        <f>ROUND(E188*F188,2)</f>
        <v>0</v>
      </c>
      <c r="H188" s="173"/>
      <c r="I188" s="174">
        <f>ROUND(E188*H188,2)</f>
        <v>0</v>
      </c>
      <c r="J188" s="173"/>
      <c r="K188" s="174">
        <f>ROUND(E188*J188,2)</f>
        <v>0</v>
      </c>
      <c r="L188" s="174">
        <v>21</v>
      </c>
      <c r="M188" s="174">
        <f>G188*(1+L188/100)</f>
        <v>0</v>
      </c>
      <c r="N188" s="174">
        <v>0</v>
      </c>
      <c r="O188" s="174">
        <f>ROUND(E188*N188,2)</f>
        <v>0</v>
      </c>
      <c r="P188" s="174">
        <v>0</v>
      </c>
      <c r="Q188" s="174">
        <f>ROUND(E188*P188,2)</f>
        <v>0</v>
      </c>
      <c r="R188" s="174"/>
      <c r="S188" s="174" t="s">
        <v>323</v>
      </c>
      <c r="T188" s="175" t="s">
        <v>324</v>
      </c>
      <c r="U188" s="159">
        <v>0</v>
      </c>
      <c r="V188" s="159">
        <f>ROUND(E188*U188,2)</f>
        <v>0</v>
      </c>
      <c r="W188" s="159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166</v>
      </c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ht="22.5" outlineLevel="1" x14ac:dyDescent="0.2">
      <c r="A189" s="157"/>
      <c r="B189" s="158"/>
      <c r="C189" s="242" t="s">
        <v>402</v>
      </c>
      <c r="D189" s="243"/>
      <c r="E189" s="243"/>
      <c r="F189" s="243"/>
      <c r="G189" s="243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226</v>
      </c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76" t="str">
        <f>C189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89" s="150"/>
      <c r="BC189" s="150"/>
      <c r="BD189" s="150"/>
      <c r="BE189" s="150"/>
      <c r="BF189" s="150"/>
      <c r="BG189" s="150"/>
      <c r="BH189" s="150"/>
    </row>
    <row r="190" spans="1:60" x14ac:dyDescent="0.2">
      <c r="A190" s="5"/>
      <c r="B190" s="6"/>
      <c r="C190" s="189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AE190">
        <v>15</v>
      </c>
      <c r="AF190">
        <v>21</v>
      </c>
    </row>
    <row r="191" spans="1:60" x14ac:dyDescent="0.2">
      <c r="A191" s="153"/>
      <c r="B191" s="154" t="s">
        <v>29</v>
      </c>
      <c r="C191" s="190"/>
      <c r="D191" s="155"/>
      <c r="E191" s="156"/>
      <c r="F191" s="156"/>
      <c r="G191" s="184">
        <f>G8+G11+G16+G20+G24+G31+G35+G40+G57+G59+G62+G75+G77+G90+G98+G103+G113+G122+G128+G132+G134+G152+G165+G175+G182</f>
        <v>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AE191">
        <f>SUMIF(L7:L189,AE190,G7:G189)</f>
        <v>0</v>
      </c>
      <c r="AF191">
        <f>SUMIF(L7:L189,AF190,G7:G189)</f>
        <v>0</v>
      </c>
      <c r="AG191" t="s">
        <v>403</v>
      </c>
    </row>
    <row r="192" spans="1:60" x14ac:dyDescent="0.2">
      <c r="C192" s="191"/>
      <c r="D192" s="141"/>
      <c r="AG192" t="s">
        <v>405</v>
      </c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mergeCells count="19">
    <mergeCell ref="C189:G189"/>
    <mergeCell ref="C131:G131"/>
    <mergeCell ref="C142:G142"/>
    <mergeCell ref="C179:G179"/>
    <mergeCell ref="C184:G184"/>
    <mergeCell ref="C185:G185"/>
    <mergeCell ref="C187:G187"/>
    <mergeCell ref="C65:G65"/>
    <mergeCell ref="A1:G1"/>
    <mergeCell ref="C2:G2"/>
    <mergeCell ref="C3:G3"/>
    <mergeCell ref="C4:G4"/>
    <mergeCell ref="C13:G13"/>
    <mergeCell ref="C15:G15"/>
    <mergeCell ref="C22:G22"/>
    <mergeCell ref="C37:G37"/>
    <mergeCell ref="C45:G45"/>
    <mergeCell ref="C48:G48"/>
    <mergeCell ref="C56:G5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12" sqref="C12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55</v>
      </c>
      <c r="C3" s="245" t="s">
        <v>56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57</v>
      </c>
      <c r="C4" s="248" t="s">
        <v>58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74</v>
      </c>
      <c r="C8" s="185" t="s">
        <v>75</v>
      </c>
      <c r="D8" s="165"/>
      <c r="E8" s="166"/>
      <c r="F8" s="167"/>
      <c r="G8" s="167">
        <f>SUMIF(AG9:AG12,"&lt;&gt;NOR",G9:G12)</f>
        <v>0</v>
      </c>
      <c r="H8" s="167"/>
      <c r="I8" s="167">
        <f>SUM(I9:I12)</f>
        <v>0</v>
      </c>
      <c r="J8" s="167"/>
      <c r="K8" s="167">
        <f>SUM(K9:K12)</f>
        <v>0</v>
      </c>
      <c r="L8" s="167"/>
      <c r="M8" s="167">
        <f>SUM(M9:M12)</f>
        <v>0</v>
      </c>
      <c r="N8" s="167"/>
      <c r="O8" s="167">
        <f>SUM(O9:O12)</f>
        <v>0</v>
      </c>
      <c r="P8" s="167"/>
      <c r="Q8" s="167">
        <f>SUM(Q9:Q12)</f>
        <v>0</v>
      </c>
      <c r="R8" s="167"/>
      <c r="S8" s="167"/>
      <c r="T8" s="168"/>
      <c r="U8" s="162"/>
      <c r="V8" s="162">
        <f>SUM(V9:V12)</f>
        <v>0</v>
      </c>
      <c r="W8" s="162"/>
      <c r="AG8" t="s">
        <v>161</v>
      </c>
    </row>
    <row r="9" spans="1:60" outlineLevel="1" x14ac:dyDescent="0.2">
      <c r="A9" s="177">
        <v>1</v>
      </c>
      <c r="B9" s="178" t="s">
        <v>406</v>
      </c>
      <c r="C9" s="188" t="s">
        <v>407</v>
      </c>
      <c r="D9" s="179" t="s">
        <v>283</v>
      </c>
      <c r="E9" s="180">
        <v>10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7">
        <v>2</v>
      </c>
      <c r="B10" s="178" t="s">
        <v>408</v>
      </c>
      <c r="C10" s="188" t="s">
        <v>521</v>
      </c>
      <c r="D10" s="179" t="s">
        <v>283</v>
      </c>
      <c r="E10" s="180">
        <v>14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2"/>
      <c r="S10" s="182" t="s">
        <v>323</v>
      </c>
      <c r="T10" s="183" t="s">
        <v>324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166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7">
        <v>3</v>
      </c>
      <c r="B11" s="178" t="s">
        <v>409</v>
      </c>
      <c r="C11" s="188" t="s">
        <v>410</v>
      </c>
      <c r="D11" s="179" t="s">
        <v>411</v>
      </c>
      <c r="E11" s="180">
        <v>4</v>
      </c>
      <c r="F11" s="181"/>
      <c r="G11" s="182">
        <f>ROUND(E11*F11,2)</f>
        <v>0</v>
      </c>
      <c r="H11" s="181"/>
      <c r="I11" s="182">
        <f>ROUND(E11*H11,2)</f>
        <v>0</v>
      </c>
      <c r="J11" s="181"/>
      <c r="K11" s="182">
        <f>ROUND(E11*J11,2)</f>
        <v>0</v>
      </c>
      <c r="L11" s="182">
        <v>21</v>
      </c>
      <c r="M11" s="182">
        <f>G11*(1+L11/100)</f>
        <v>0</v>
      </c>
      <c r="N11" s="182">
        <v>0</v>
      </c>
      <c r="O11" s="182">
        <f>ROUND(E11*N11,2)</f>
        <v>0</v>
      </c>
      <c r="P11" s="182">
        <v>0</v>
      </c>
      <c r="Q11" s="182">
        <f>ROUND(E11*P11,2)</f>
        <v>0</v>
      </c>
      <c r="R11" s="182"/>
      <c r="S11" s="182" t="s">
        <v>323</v>
      </c>
      <c r="T11" s="183" t="s">
        <v>324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166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7">
        <v>4</v>
      </c>
      <c r="B12" s="178" t="s">
        <v>412</v>
      </c>
      <c r="C12" s="188" t="s">
        <v>413</v>
      </c>
      <c r="D12" s="179" t="s">
        <v>411</v>
      </c>
      <c r="E12" s="180">
        <v>2</v>
      </c>
      <c r="F12" s="181"/>
      <c r="G12" s="182">
        <f>ROUND(E12*F12,2)</f>
        <v>0</v>
      </c>
      <c r="H12" s="181"/>
      <c r="I12" s="182">
        <f>ROUND(E12*H12,2)</f>
        <v>0</v>
      </c>
      <c r="J12" s="181"/>
      <c r="K12" s="182">
        <f>ROUND(E12*J12,2)</f>
        <v>0</v>
      </c>
      <c r="L12" s="182">
        <v>21</v>
      </c>
      <c r="M12" s="182">
        <f>G12*(1+L12/100)</f>
        <v>0</v>
      </c>
      <c r="N12" s="182">
        <v>0</v>
      </c>
      <c r="O12" s="182">
        <f>ROUND(E12*N12,2)</f>
        <v>0</v>
      </c>
      <c r="P12" s="182">
        <v>0</v>
      </c>
      <c r="Q12" s="182">
        <f>ROUND(E12*P12,2)</f>
        <v>0</v>
      </c>
      <c r="R12" s="182"/>
      <c r="S12" s="182" t="s">
        <v>323</v>
      </c>
      <c r="T12" s="183" t="s">
        <v>324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166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x14ac:dyDescent="0.2">
      <c r="A13" s="163" t="s">
        <v>160</v>
      </c>
      <c r="B13" s="164" t="s">
        <v>84</v>
      </c>
      <c r="C13" s="185" t="s">
        <v>85</v>
      </c>
      <c r="D13" s="165"/>
      <c r="E13" s="166"/>
      <c r="F13" s="167"/>
      <c r="G13" s="167">
        <f>SUMIF(AG14:AG18,"&lt;&gt;NOR",G14:G18)</f>
        <v>0</v>
      </c>
      <c r="H13" s="167"/>
      <c r="I13" s="167">
        <f>SUM(I14:I18)</f>
        <v>0</v>
      </c>
      <c r="J13" s="167"/>
      <c r="K13" s="167">
        <f>SUM(K14:K18)</f>
        <v>0</v>
      </c>
      <c r="L13" s="167"/>
      <c r="M13" s="167">
        <f>SUM(M14:M18)</f>
        <v>0</v>
      </c>
      <c r="N13" s="167"/>
      <c r="O13" s="167">
        <f>SUM(O14:O18)</f>
        <v>0</v>
      </c>
      <c r="P13" s="167"/>
      <c r="Q13" s="167">
        <f>SUM(Q14:Q18)</f>
        <v>0</v>
      </c>
      <c r="R13" s="167"/>
      <c r="S13" s="167"/>
      <c r="T13" s="168"/>
      <c r="U13" s="162"/>
      <c r="V13" s="162">
        <f>SUM(V14:V18)</f>
        <v>0</v>
      </c>
      <c r="W13" s="162"/>
      <c r="AG13" t="s">
        <v>161</v>
      </c>
    </row>
    <row r="14" spans="1:60" outlineLevel="1" x14ac:dyDescent="0.2">
      <c r="A14" s="177">
        <v>5</v>
      </c>
      <c r="B14" s="178" t="s">
        <v>414</v>
      </c>
      <c r="C14" s="188" t="s">
        <v>415</v>
      </c>
      <c r="D14" s="179" t="s">
        <v>283</v>
      </c>
      <c r="E14" s="180">
        <v>80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2">
        <v>0</v>
      </c>
      <c r="O14" s="182">
        <f>ROUND(E14*N14,2)</f>
        <v>0</v>
      </c>
      <c r="P14" s="182">
        <v>0</v>
      </c>
      <c r="Q14" s="182">
        <f>ROUND(E14*P14,2)</f>
        <v>0</v>
      </c>
      <c r="R14" s="182"/>
      <c r="S14" s="182" t="s">
        <v>323</v>
      </c>
      <c r="T14" s="183" t="s">
        <v>324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7">
        <v>6</v>
      </c>
      <c r="B15" s="178" t="s">
        <v>416</v>
      </c>
      <c r="C15" s="188" t="s">
        <v>417</v>
      </c>
      <c r="D15" s="179" t="s">
        <v>283</v>
      </c>
      <c r="E15" s="180">
        <v>40</v>
      </c>
      <c r="F15" s="181"/>
      <c r="G15" s="182">
        <f>ROUND(E15*F15,2)</f>
        <v>0</v>
      </c>
      <c r="H15" s="181"/>
      <c r="I15" s="182">
        <f>ROUND(E15*H15,2)</f>
        <v>0</v>
      </c>
      <c r="J15" s="181"/>
      <c r="K15" s="182">
        <f>ROUND(E15*J15,2)</f>
        <v>0</v>
      </c>
      <c r="L15" s="182">
        <v>21</v>
      </c>
      <c r="M15" s="182">
        <f>G15*(1+L15/100)</f>
        <v>0</v>
      </c>
      <c r="N15" s="182">
        <v>0</v>
      </c>
      <c r="O15" s="182">
        <f>ROUND(E15*N15,2)</f>
        <v>0</v>
      </c>
      <c r="P15" s="182">
        <v>0</v>
      </c>
      <c r="Q15" s="182">
        <f>ROUND(E15*P15,2)</f>
        <v>0</v>
      </c>
      <c r="R15" s="182"/>
      <c r="S15" s="182" t="s">
        <v>323</v>
      </c>
      <c r="T15" s="183" t="s">
        <v>324</v>
      </c>
      <c r="U15" s="159">
        <v>0</v>
      </c>
      <c r="V15" s="159">
        <f>ROUND(E15*U15,2)</f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166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7">
        <v>7</v>
      </c>
      <c r="B16" s="178" t="s">
        <v>418</v>
      </c>
      <c r="C16" s="188" t="s">
        <v>419</v>
      </c>
      <c r="D16" s="179" t="s">
        <v>283</v>
      </c>
      <c r="E16" s="180">
        <v>140</v>
      </c>
      <c r="F16" s="181"/>
      <c r="G16" s="182">
        <f>ROUND(E16*F16,2)</f>
        <v>0</v>
      </c>
      <c r="H16" s="181"/>
      <c r="I16" s="182">
        <f>ROUND(E16*H16,2)</f>
        <v>0</v>
      </c>
      <c r="J16" s="181"/>
      <c r="K16" s="182">
        <f>ROUND(E16*J16,2)</f>
        <v>0</v>
      </c>
      <c r="L16" s="182">
        <v>21</v>
      </c>
      <c r="M16" s="182">
        <f>G16*(1+L16/100)</f>
        <v>0</v>
      </c>
      <c r="N16" s="182">
        <v>0</v>
      </c>
      <c r="O16" s="182">
        <f>ROUND(E16*N16,2)</f>
        <v>0</v>
      </c>
      <c r="P16" s="182">
        <v>0</v>
      </c>
      <c r="Q16" s="182">
        <f>ROUND(E16*P16,2)</f>
        <v>0</v>
      </c>
      <c r="R16" s="182"/>
      <c r="S16" s="182" t="s">
        <v>323</v>
      </c>
      <c r="T16" s="183" t="s">
        <v>324</v>
      </c>
      <c r="U16" s="159">
        <v>0</v>
      </c>
      <c r="V16" s="159">
        <f>ROUND(E16*U16,2)</f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166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7">
        <v>8</v>
      </c>
      <c r="B17" s="178" t="s">
        <v>420</v>
      </c>
      <c r="C17" s="188" t="s">
        <v>421</v>
      </c>
      <c r="D17" s="179" t="s">
        <v>283</v>
      </c>
      <c r="E17" s="180">
        <v>6</v>
      </c>
      <c r="F17" s="181"/>
      <c r="G17" s="182">
        <f>ROUND(E17*F17,2)</f>
        <v>0</v>
      </c>
      <c r="H17" s="181"/>
      <c r="I17" s="182">
        <f>ROUND(E17*H17,2)</f>
        <v>0</v>
      </c>
      <c r="J17" s="181"/>
      <c r="K17" s="182">
        <f>ROUND(E17*J17,2)</f>
        <v>0</v>
      </c>
      <c r="L17" s="182">
        <v>21</v>
      </c>
      <c r="M17" s="182">
        <f>G17*(1+L17/100)</f>
        <v>0</v>
      </c>
      <c r="N17" s="182">
        <v>0</v>
      </c>
      <c r="O17" s="182">
        <f>ROUND(E17*N17,2)</f>
        <v>0</v>
      </c>
      <c r="P17" s="182">
        <v>0</v>
      </c>
      <c r="Q17" s="182">
        <f>ROUND(E17*P17,2)</f>
        <v>0</v>
      </c>
      <c r="R17" s="182"/>
      <c r="S17" s="182" t="s">
        <v>323</v>
      </c>
      <c r="T17" s="183" t="s">
        <v>324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166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7">
        <v>9</v>
      </c>
      <c r="B18" s="178" t="s">
        <v>422</v>
      </c>
      <c r="C18" s="188" t="s">
        <v>423</v>
      </c>
      <c r="D18" s="179" t="s">
        <v>283</v>
      </c>
      <c r="E18" s="180">
        <v>56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2">
        <v>0</v>
      </c>
      <c r="O18" s="182">
        <f>ROUND(E18*N18,2)</f>
        <v>0</v>
      </c>
      <c r="P18" s="182">
        <v>0</v>
      </c>
      <c r="Q18" s="182">
        <f>ROUND(E18*P18,2)</f>
        <v>0</v>
      </c>
      <c r="R18" s="182"/>
      <c r="S18" s="182" t="s">
        <v>323</v>
      </c>
      <c r="T18" s="183" t="s">
        <v>324</v>
      </c>
      <c r="U18" s="159">
        <v>0</v>
      </c>
      <c r="V18" s="159">
        <f>ROUND(E18*U18,2)</f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166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">
      <c r="A19" s="163" t="s">
        <v>160</v>
      </c>
      <c r="B19" s="164" t="s">
        <v>87</v>
      </c>
      <c r="C19" s="185" t="s">
        <v>88</v>
      </c>
      <c r="D19" s="165"/>
      <c r="E19" s="166"/>
      <c r="F19" s="167"/>
      <c r="G19" s="167">
        <f>SUMIF(AG20:AG30,"&lt;&gt;NOR",G20:G30)</f>
        <v>0</v>
      </c>
      <c r="H19" s="167"/>
      <c r="I19" s="167">
        <f>SUM(I20:I30)</f>
        <v>0</v>
      </c>
      <c r="J19" s="167"/>
      <c r="K19" s="167">
        <f>SUM(K20:K30)</f>
        <v>0</v>
      </c>
      <c r="L19" s="167"/>
      <c r="M19" s="167">
        <f>SUM(M20:M30)</f>
        <v>0</v>
      </c>
      <c r="N19" s="167"/>
      <c r="O19" s="167">
        <f>SUM(O20:O30)</f>
        <v>0</v>
      </c>
      <c r="P19" s="167"/>
      <c r="Q19" s="167">
        <f>SUM(Q20:Q30)</f>
        <v>0</v>
      </c>
      <c r="R19" s="167"/>
      <c r="S19" s="167"/>
      <c r="T19" s="168"/>
      <c r="U19" s="162"/>
      <c r="V19" s="162">
        <f>SUM(V20:V30)</f>
        <v>0</v>
      </c>
      <c r="W19" s="162"/>
      <c r="AG19" t="s">
        <v>161</v>
      </c>
    </row>
    <row r="20" spans="1:60" outlineLevel="1" x14ac:dyDescent="0.2">
      <c r="A20" s="177">
        <v>10</v>
      </c>
      <c r="B20" s="178" t="s">
        <v>424</v>
      </c>
      <c r="C20" s="188" t="s">
        <v>425</v>
      </c>
      <c r="D20" s="179" t="s">
        <v>411</v>
      </c>
      <c r="E20" s="180">
        <v>1</v>
      </c>
      <c r="F20" s="181"/>
      <c r="G20" s="182">
        <f t="shared" ref="G20:G30" si="0">ROUND(E20*F20,2)</f>
        <v>0</v>
      </c>
      <c r="H20" s="181"/>
      <c r="I20" s="182">
        <f t="shared" ref="I20:I30" si="1">ROUND(E20*H20,2)</f>
        <v>0</v>
      </c>
      <c r="J20" s="181"/>
      <c r="K20" s="182">
        <f t="shared" ref="K20:K30" si="2">ROUND(E20*J20,2)</f>
        <v>0</v>
      </c>
      <c r="L20" s="182">
        <v>21</v>
      </c>
      <c r="M20" s="182">
        <f t="shared" ref="M20:M30" si="3">G20*(1+L20/100)</f>
        <v>0</v>
      </c>
      <c r="N20" s="182">
        <v>0</v>
      </c>
      <c r="O20" s="182">
        <f t="shared" ref="O20:O30" si="4">ROUND(E20*N20,2)</f>
        <v>0</v>
      </c>
      <c r="P20" s="182">
        <v>0</v>
      </c>
      <c r="Q20" s="182">
        <f t="shared" ref="Q20:Q30" si="5">ROUND(E20*P20,2)</f>
        <v>0</v>
      </c>
      <c r="R20" s="182"/>
      <c r="S20" s="182" t="s">
        <v>323</v>
      </c>
      <c r="T20" s="183" t="s">
        <v>324</v>
      </c>
      <c r="U20" s="159">
        <v>0</v>
      </c>
      <c r="V20" s="159">
        <f t="shared" ref="V20:V30" si="6">ROUND(E20*U20,2)</f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166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7">
        <v>11</v>
      </c>
      <c r="B21" s="178" t="s">
        <v>426</v>
      </c>
      <c r="C21" s="188" t="s">
        <v>427</v>
      </c>
      <c r="D21" s="179" t="s">
        <v>411</v>
      </c>
      <c r="E21" s="180">
        <v>3</v>
      </c>
      <c r="F21" s="181"/>
      <c r="G21" s="182">
        <f t="shared" si="0"/>
        <v>0</v>
      </c>
      <c r="H21" s="181"/>
      <c r="I21" s="182">
        <f t="shared" si="1"/>
        <v>0</v>
      </c>
      <c r="J21" s="181"/>
      <c r="K21" s="182">
        <f t="shared" si="2"/>
        <v>0</v>
      </c>
      <c r="L21" s="182">
        <v>21</v>
      </c>
      <c r="M21" s="182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2"/>
      <c r="S21" s="182" t="s">
        <v>323</v>
      </c>
      <c r="T21" s="183" t="s">
        <v>324</v>
      </c>
      <c r="U21" s="159">
        <v>0</v>
      </c>
      <c r="V21" s="159">
        <f t="shared" si="6"/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166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77">
        <v>12</v>
      </c>
      <c r="B22" s="178" t="s">
        <v>428</v>
      </c>
      <c r="C22" s="188" t="s">
        <v>429</v>
      </c>
      <c r="D22" s="179" t="s">
        <v>411</v>
      </c>
      <c r="E22" s="180">
        <v>6</v>
      </c>
      <c r="F22" s="181"/>
      <c r="G22" s="182">
        <f t="shared" si="0"/>
        <v>0</v>
      </c>
      <c r="H22" s="181"/>
      <c r="I22" s="182">
        <f t="shared" si="1"/>
        <v>0</v>
      </c>
      <c r="J22" s="181"/>
      <c r="K22" s="182">
        <f t="shared" si="2"/>
        <v>0</v>
      </c>
      <c r="L22" s="182">
        <v>21</v>
      </c>
      <c r="M22" s="182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2"/>
      <c r="S22" s="182" t="s">
        <v>323</v>
      </c>
      <c r="T22" s="183" t="s">
        <v>324</v>
      </c>
      <c r="U22" s="159">
        <v>0</v>
      </c>
      <c r="V22" s="159">
        <f t="shared" si="6"/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166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77">
        <v>13</v>
      </c>
      <c r="B23" s="178" t="s">
        <v>430</v>
      </c>
      <c r="C23" s="188" t="s">
        <v>431</v>
      </c>
      <c r="D23" s="179" t="s">
        <v>283</v>
      </c>
      <c r="E23" s="180">
        <v>60</v>
      </c>
      <c r="F23" s="181"/>
      <c r="G23" s="182">
        <f t="shared" si="0"/>
        <v>0</v>
      </c>
      <c r="H23" s="181"/>
      <c r="I23" s="182">
        <f t="shared" si="1"/>
        <v>0</v>
      </c>
      <c r="J23" s="181"/>
      <c r="K23" s="182">
        <f t="shared" si="2"/>
        <v>0</v>
      </c>
      <c r="L23" s="182">
        <v>21</v>
      </c>
      <c r="M23" s="182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2"/>
      <c r="S23" s="182" t="s">
        <v>323</v>
      </c>
      <c r="T23" s="183" t="s">
        <v>324</v>
      </c>
      <c r="U23" s="159">
        <v>0</v>
      </c>
      <c r="V23" s="159">
        <f t="shared" si="6"/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166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77">
        <v>14</v>
      </c>
      <c r="B24" s="178" t="s">
        <v>432</v>
      </c>
      <c r="C24" s="188" t="s">
        <v>433</v>
      </c>
      <c r="D24" s="179" t="s">
        <v>283</v>
      </c>
      <c r="E24" s="180">
        <v>15</v>
      </c>
      <c r="F24" s="181"/>
      <c r="G24" s="182">
        <f t="shared" si="0"/>
        <v>0</v>
      </c>
      <c r="H24" s="181"/>
      <c r="I24" s="182">
        <f t="shared" si="1"/>
        <v>0</v>
      </c>
      <c r="J24" s="181"/>
      <c r="K24" s="182">
        <f t="shared" si="2"/>
        <v>0</v>
      </c>
      <c r="L24" s="182">
        <v>21</v>
      </c>
      <c r="M24" s="182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2"/>
      <c r="S24" s="182" t="s">
        <v>323</v>
      </c>
      <c r="T24" s="183" t="s">
        <v>324</v>
      </c>
      <c r="U24" s="159">
        <v>0</v>
      </c>
      <c r="V24" s="159">
        <f t="shared" si="6"/>
        <v>0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166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7">
        <v>15</v>
      </c>
      <c r="B25" s="178" t="s">
        <v>434</v>
      </c>
      <c r="C25" s="188" t="s">
        <v>435</v>
      </c>
      <c r="D25" s="179" t="s">
        <v>283</v>
      </c>
      <c r="E25" s="180">
        <v>60</v>
      </c>
      <c r="F25" s="181"/>
      <c r="G25" s="182">
        <f t="shared" si="0"/>
        <v>0</v>
      </c>
      <c r="H25" s="181"/>
      <c r="I25" s="182">
        <f t="shared" si="1"/>
        <v>0</v>
      </c>
      <c r="J25" s="181"/>
      <c r="K25" s="182">
        <f t="shared" si="2"/>
        <v>0</v>
      </c>
      <c r="L25" s="182">
        <v>21</v>
      </c>
      <c r="M25" s="182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2"/>
      <c r="S25" s="182" t="s">
        <v>323</v>
      </c>
      <c r="T25" s="183" t="s">
        <v>324</v>
      </c>
      <c r="U25" s="159">
        <v>0</v>
      </c>
      <c r="V25" s="159">
        <f t="shared" si="6"/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166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7">
        <v>16</v>
      </c>
      <c r="B26" s="178" t="s">
        <v>436</v>
      </c>
      <c r="C26" s="188" t="s">
        <v>437</v>
      </c>
      <c r="D26" s="179" t="s">
        <v>283</v>
      </c>
      <c r="E26" s="180">
        <v>15</v>
      </c>
      <c r="F26" s="181"/>
      <c r="G26" s="182">
        <f t="shared" si="0"/>
        <v>0</v>
      </c>
      <c r="H26" s="181"/>
      <c r="I26" s="182">
        <f t="shared" si="1"/>
        <v>0</v>
      </c>
      <c r="J26" s="181"/>
      <c r="K26" s="182">
        <f t="shared" si="2"/>
        <v>0</v>
      </c>
      <c r="L26" s="182">
        <v>21</v>
      </c>
      <c r="M26" s="182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2"/>
      <c r="S26" s="182" t="s">
        <v>323</v>
      </c>
      <c r="T26" s="183" t="s">
        <v>324</v>
      </c>
      <c r="U26" s="159">
        <v>0</v>
      </c>
      <c r="V26" s="159">
        <f t="shared" si="6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166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7">
        <v>17</v>
      </c>
      <c r="B27" s="178" t="s">
        <v>438</v>
      </c>
      <c r="C27" s="188" t="s">
        <v>439</v>
      </c>
      <c r="D27" s="179" t="s">
        <v>205</v>
      </c>
      <c r="E27" s="180">
        <v>0.19</v>
      </c>
      <c r="F27" s="181"/>
      <c r="G27" s="182">
        <f t="shared" si="0"/>
        <v>0</v>
      </c>
      <c r="H27" s="181"/>
      <c r="I27" s="182">
        <f t="shared" si="1"/>
        <v>0</v>
      </c>
      <c r="J27" s="181"/>
      <c r="K27" s="182">
        <f t="shared" si="2"/>
        <v>0</v>
      </c>
      <c r="L27" s="182">
        <v>21</v>
      </c>
      <c r="M27" s="182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2"/>
      <c r="S27" s="182" t="s">
        <v>323</v>
      </c>
      <c r="T27" s="183" t="s">
        <v>324</v>
      </c>
      <c r="U27" s="159">
        <v>0</v>
      </c>
      <c r="V27" s="159">
        <f t="shared" si="6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166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77">
        <v>18</v>
      </c>
      <c r="B28" s="178" t="s">
        <v>440</v>
      </c>
      <c r="C28" s="188" t="s">
        <v>441</v>
      </c>
      <c r="D28" s="179" t="s">
        <v>205</v>
      </c>
      <c r="E28" s="180">
        <v>0.19</v>
      </c>
      <c r="F28" s="181"/>
      <c r="G28" s="182">
        <f t="shared" si="0"/>
        <v>0</v>
      </c>
      <c r="H28" s="181"/>
      <c r="I28" s="182">
        <f t="shared" si="1"/>
        <v>0</v>
      </c>
      <c r="J28" s="181"/>
      <c r="K28" s="182">
        <f t="shared" si="2"/>
        <v>0</v>
      </c>
      <c r="L28" s="182">
        <v>21</v>
      </c>
      <c r="M28" s="182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2"/>
      <c r="S28" s="182" t="s">
        <v>323</v>
      </c>
      <c r="T28" s="183" t="s">
        <v>324</v>
      </c>
      <c r="U28" s="159">
        <v>0</v>
      </c>
      <c r="V28" s="159">
        <f t="shared" si="6"/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166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7">
        <v>19</v>
      </c>
      <c r="B29" s="178" t="s">
        <v>442</v>
      </c>
      <c r="C29" s="188" t="s">
        <v>443</v>
      </c>
      <c r="D29" s="179" t="s">
        <v>205</v>
      </c>
      <c r="E29" s="180">
        <v>0.19</v>
      </c>
      <c r="F29" s="181"/>
      <c r="G29" s="182">
        <f t="shared" si="0"/>
        <v>0</v>
      </c>
      <c r="H29" s="181"/>
      <c r="I29" s="182">
        <f t="shared" si="1"/>
        <v>0</v>
      </c>
      <c r="J29" s="181"/>
      <c r="K29" s="182">
        <f t="shared" si="2"/>
        <v>0</v>
      </c>
      <c r="L29" s="182">
        <v>21</v>
      </c>
      <c r="M29" s="182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2"/>
      <c r="S29" s="182" t="s">
        <v>323</v>
      </c>
      <c r="T29" s="183" t="s">
        <v>324</v>
      </c>
      <c r="U29" s="159">
        <v>0</v>
      </c>
      <c r="V29" s="159">
        <f t="shared" si="6"/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166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7">
        <v>20</v>
      </c>
      <c r="B30" s="178" t="s">
        <v>444</v>
      </c>
      <c r="C30" s="188" t="s">
        <v>445</v>
      </c>
      <c r="D30" s="179" t="s">
        <v>205</v>
      </c>
      <c r="E30" s="180">
        <v>0.19</v>
      </c>
      <c r="F30" s="181"/>
      <c r="G30" s="182">
        <f t="shared" si="0"/>
        <v>0</v>
      </c>
      <c r="H30" s="181"/>
      <c r="I30" s="182">
        <f t="shared" si="1"/>
        <v>0</v>
      </c>
      <c r="J30" s="181"/>
      <c r="K30" s="182">
        <f t="shared" si="2"/>
        <v>0</v>
      </c>
      <c r="L30" s="182">
        <v>21</v>
      </c>
      <c r="M30" s="182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2"/>
      <c r="S30" s="182" t="s">
        <v>323</v>
      </c>
      <c r="T30" s="183" t="s">
        <v>324</v>
      </c>
      <c r="U30" s="159">
        <v>0</v>
      </c>
      <c r="V30" s="159">
        <f t="shared" si="6"/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166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">
      <c r="A31" s="163" t="s">
        <v>160</v>
      </c>
      <c r="B31" s="164" t="s">
        <v>130</v>
      </c>
      <c r="C31" s="185" t="s">
        <v>131</v>
      </c>
      <c r="D31" s="165"/>
      <c r="E31" s="166"/>
      <c r="F31" s="167"/>
      <c r="G31" s="167">
        <f>SUMIF(AG32:AG34,"&lt;&gt;NOR",G32:G34)</f>
        <v>0</v>
      </c>
      <c r="H31" s="167"/>
      <c r="I31" s="167">
        <f>SUM(I32:I34)</f>
        <v>0</v>
      </c>
      <c r="J31" s="167"/>
      <c r="K31" s="167">
        <f>SUM(K32:K34)</f>
        <v>0</v>
      </c>
      <c r="L31" s="167"/>
      <c r="M31" s="167">
        <f>SUM(M32:M34)</f>
        <v>0</v>
      </c>
      <c r="N31" s="167"/>
      <c r="O31" s="167">
        <f>SUM(O32:O34)</f>
        <v>0</v>
      </c>
      <c r="P31" s="167"/>
      <c r="Q31" s="167">
        <f>SUM(Q32:Q34)</f>
        <v>0</v>
      </c>
      <c r="R31" s="167"/>
      <c r="S31" s="167"/>
      <c r="T31" s="168"/>
      <c r="U31" s="162"/>
      <c r="V31" s="162">
        <f>SUM(V32:V34)</f>
        <v>0</v>
      </c>
      <c r="W31" s="162"/>
      <c r="AG31" t="s">
        <v>161</v>
      </c>
    </row>
    <row r="32" spans="1:60" outlineLevel="1" x14ac:dyDescent="0.2">
      <c r="A32" s="177">
        <v>21</v>
      </c>
      <c r="B32" s="178" t="s">
        <v>446</v>
      </c>
      <c r="C32" s="188" t="s">
        <v>447</v>
      </c>
      <c r="D32" s="179" t="s">
        <v>448</v>
      </c>
      <c r="E32" s="180">
        <v>4</v>
      </c>
      <c r="F32" s="181"/>
      <c r="G32" s="182">
        <f>ROUND(E32*F32,2)</f>
        <v>0</v>
      </c>
      <c r="H32" s="181"/>
      <c r="I32" s="182">
        <f>ROUND(E32*H32,2)</f>
        <v>0</v>
      </c>
      <c r="J32" s="181"/>
      <c r="K32" s="182">
        <f>ROUND(E32*J32,2)</f>
        <v>0</v>
      </c>
      <c r="L32" s="182">
        <v>21</v>
      </c>
      <c r="M32" s="182">
        <f>G32*(1+L32/100)</f>
        <v>0</v>
      </c>
      <c r="N32" s="182">
        <v>0</v>
      </c>
      <c r="O32" s="182">
        <f>ROUND(E32*N32,2)</f>
        <v>0</v>
      </c>
      <c r="P32" s="182">
        <v>0</v>
      </c>
      <c r="Q32" s="182">
        <f>ROUND(E32*P32,2)</f>
        <v>0</v>
      </c>
      <c r="R32" s="182"/>
      <c r="S32" s="182" t="s">
        <v>323</v>
      </c>
      <c r="T32" s="183" t="s">
        <v>324</v>
      </c>
      <c r="U32" s="159">
        <v>0</v>
      </c>
      <c r="V32" s="159">
        <f>ROUND(E32*U32,2)</f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166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7">
        <v>22</v>
      </c>
      <c r="B33" s="178" t="s">
        <v>449</v>
      </c>
      <c r="C33" s="188" t="s">
        <v>450</v>
      </c>
      <c r="D33" s="179" t="s">
        <v>448</v>
      </c>
      <c r="E33" s="180">
        <v>2</v>
      </c>
      <c r="F33" s="181"/>
      <c r="G33" s="182">
        <f>ROUND(E33*F33,2)</f>
        <v>0</v>
      </c>
      <c r="H33" s="181"/>
      <c r="I33" s="182">
        <f>ROUND(E33*H33,2)</f>
        <v>0</v>
      </c>
      <c r="J33" s="181"/>
      <c r="K33" s="182">
        <f>ROUND(E33*J33,2)</f>
        <v>0</v>
      </c>
      <c r="L33" s="182">
        <v>21</v>
      </c>
      <c r="M33" s="182">
        <f>G33*(1+L33/100)</f>
        <v>0</v>
      </c>
      <c r="N33" s="182">
        <v>0</v>
      </c>
      <c r="O33" s="182">
        <f>ROUND(E33*N33,2)</f>
        <v>0</v>
      </c>
      <c r="P33" s="182">
        <v>0</v>
      </c>
      <c r="Q33" s="182">
        <f>ROUND(E33*P33,2)</f>
        <v>0</v>
      </c>
      <c r="R33" s="182"/>
      <c r="S33" s="182" t="s">
        <v>323</v>
      </c>
      <c r="T33" s="183" t="s">
        <v>324</v>
      </c>
      <c r="U33" s="159">
        <v>0</v>
      </c>
      <c r="V33" s="159">
        <f>ROUND(E33*U33,2)</f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166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69">
        <v>23</v>
      </c>
      <c r="B34" s="170" t="s">
        <v>451</v>
      </c>
      <c r="C34" s="186" t="s">
        <v>452</v>
      </c>
      <c r="D34" s="171" t="s">
        <v>448</v>
      </c>
      <c r="E34" s="172">
        <v>5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4">
        <v>0</v>
      </c>
      <c r="O34" s="174">
        <f>ROUND(E34*N34,2)</f>
        <v>0</v>
      </c>
      <c r="P34" s="174">
        <v>0</v>
      </c>
      <c r="Q34" s="174">
        <f>ROUND(E34*P34,2)</f>
        <v>0</v>
      </c>
      <c r="R34" s="174"/>
      <c r="S34" s="174" t="s">
        <v>323</v>
      </c>
      <c r="T34" s="175" t="s">
        <v>324</v>
      </c>
      <c r="U34" s="159">
        <v>0</v>
      </c>
      <c r="V34" s="159">
        <f>ROUND(E34*U34,2)</f>
        <v>0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166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">
      <c r="A35" s="5"/>
      <c r="B35" s="6"/>
      <c r="C35" s="189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AE35">
        <v>15</v>
      </c>
      <c r="AF35">
        <v>21</v>
      </c>
    </row>
    <row r="36" spans="1:60" x14ac:dyDescent="0.2">
      <c r="A36" s="153"/>
      <c r="B36" s="154" t="s">
        <v>29</v>
      </c>
      <c r="C36" s="190"/>
      <c r="D36" s="155"/>
      <c r="E36" s="156"/>
      <c r="F36" s="156"/>
      <c r="G36" s="184">
        <f>G8+G13+G19+G31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E36">
        <f>SUMIF(L7:L34,AE35,G7:G34)</f>
        <v>0</v>
      </c>
      <c r="AF36">
        <f>SUMIF(L7:L34,AF35,G7:G34)</f>
        <v>0</v>
      </c>
      <c r="AG36" t="s">
        <v>403</v>
      </c>
    </row>
    <row r="37" spans="1:60" x14ac:dyDescent="0.2">
      <c r="C37" s="191"/>
      <c r="D37" s="141"/>
      <c r="AG37" t="s">
        <v>405</v>
      </c>
    </row>
    <row r="38" spans="1:60" x14ac:dyDescent="0.2">
      <c r="D38" s="141"/>
    </row>
    <row r="39" spans="1:60" x14ac:dyDescent="0.2">
      <c r="D39" s="141"/>
    </row>
    <row r="40" spans="1:60" x14ac:dyDescent="0.2">
      <c r="D40" s="141"/>
    </row>
    <row r="41" spans="1:60" x14ac:dyDescent="0.2">
      <c r="D41" s="141"/>
    </row>
    <row r="42" spans="1:60" x14ac:dyDescent="0.2">
      <c r="D42" s="141"/>
    </row>
    <row r="43" spans="1:60" x14ac:dyDescent="0.2">
      <c r="D43" s="141"/>
    </row>
    <row r="44" spans="1:60" x14ac:dyDescent="0.2">
      <c r="D44" s="141"/>
    </row>
    <row r="45" spans="1:60" x14ac:dyDescent="0.2">
      <c r="D45" s="141"/>
    </row>
    <row r="46" spans="1:60" x14ac:dyDescent="0.2">
      <c r="D46" s="141"/>
    </row>
    <row r="47" spans="1:60" x14ac:dyDescent="0.2">
      <c r="D47" s="141"/>
    </row>
    <row r="48" spans="1:60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55</v>
      </c>
      <c r="C3" s="245" t="s">
        <v>56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59</v>
      </c>
      <c r="C4" s="248" t="s">
        <v>60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92</v>
      </c>
      <c r="C8" s="185" t="s">
        <v>79</v>
      </c>
      <c r="D8" s="165"/>
      <c r="E8" s="166"/>
      <c r="F8" s="167"/>
      <c r="G8" s="167">
        <f>SUMIF(AG9:AG9,"&lt;&gt;NOR",G9:G9)</f>
        <v>0</v>
      </c>
      <c r="H8" s="167"/>
      <c r="I8" s="167">
        <f>SUM(I9:I9)</f>
        <v>0</v>
      </c>
      <c r="J8" s="167"/>
      <c r="K8" s="167">
        <f>SUM(K9:K9)</f>
        <v>0</v>
      </c>
      <c r="L8" s="167"/>
      <c r="M8" s="167">
        <f>SUM(M9:M9)</f>
        <v>0</v>
      </c>
      <c r="N8" s="167"/>
      <c r="O8" s="167">
        <f>SUM(O9:O9)</f>
        <v>0</v>
      </c>
      <c r="P8" s="167"/>
      <c r="Q8" s="167">
        <f>SUM(Q9:Q9)</f>
        <v>0</v>
      </c>
      <c r="R8" s="167"/>
      <c r="S8" s="167"/>
      <c r="T8" s="168"/>
      <c r="U8" s="162"/>
      <c r="V8" s="162">
        <f>SUM(V9:V9)</f>
        <v>0</v>
      </c>
      <c r="W8" s="162"/>
      <c r="AG8" t="s">
        <v>161</v>
      </c>
    </row>
    <row r="9" spans="1:60" outlineLevel="1" x14ac:dyDescent="0.2">
      <c r="A9" s="177">
        <v>1</v>
      </c>
      <c r="B9" s="178" t="s">
        <v>406</v>
      </c>
      <c r="C9" s="188" t="s">
        <v>453</v>
      </c>
      <c r="D9" s="179" t="s">
        <v>454</v>
      </c>
      <c r="E9" s="180">
        <v>1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243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x14ac:dyDescent="0.2">
      <c r="A10" s="163" t="s">
        <v>160</v>
      </c>
      <c r="B10" s="164" t="s">
        <v>94</v>
      </c>
      <c r="C10" s="185" t="s">
        <v>95</v>
      </c>
      <c r="D10" s="165"/>
      <c r="E10" s="166"/>
      <c r="F10" s="167"/>
      <c r="G10" s="167">
        <f>SUMIF(AG11:AG16,"&lt;&gt;NOR",G11:G16)</f>
        <v>0</v>
      </c>
      <c r="H10" s="167"/>
      <c r="I10" s="167">
        <f>SUM(I11:I16)</f>
        <v>0</v>
      </c>
      <c r="J10" s="167"/>
      <c r="K10" s="167">
        <f>SUM(K11:K16)</f>
        <v>0</v>
      </c>
      <c r="L10" s="167"/>
      <c r="M10" s="167">
        <f>SUM(M11:M16)</f>
        <v>0</v>
      </c>
      <c r="N10" s="167"/>
      <c r="O10" s="167">
        <f>SUM(O11:O16)</f>
        <v>0</v>
      </c>
      <c r="P10" s="167"/>
      <c r="Q10" s="167">
        <f>SUM(Q11:Q16)</f>
        <v>0</v>
      </c>
      <c r="R10" s="167"/>
      <c r="S10" s="167"/>
      <c r="T10" s="168"/>
      <c r="U10" s="162"/>
      <c r="V10" s="162">
        <f>SUM(V11:V16)</f>
        <v>0</v>
      </c>
      <c r="W10" s="162"/>
      <c r="AG10" t="s">
        <v>161</v>
      </c>
    </row>
    <row r="11" spans="1:60" outlineLevel="1" x14ac:dyDescent="0.2">
      <c r="A11" s="177">
        <v>2</v>
      </c>
      <c r="B11" s="178" t="s">
        <v>408</v>
      </c>
      <c r="C11" s="188" t="s">
        <v>455</v>
      </c>
      <c r="D11" s="179" t="s">
        <v>411</v>
      </c>
      <c r="E11" s="180">
        <v>86</v>
      </c>
      <c r="F11" s="181"/>
      <c r="G11" s="182">
        <f t="shared" ref="G11:G16" si="0">ROUND(E11*F11,2)</f>
        <v>0</v>
      </c>
      <c r="H11" s="181"/>
      <c r="I11" s="182">
        <f t="shared" ref="I11:I16" si="1">ROUND(E11*H11,2)</f>
        <v>0</v>
      </c>
      <c r="J11" s="181"/>
      <c r="K11" s="182">
        <f t="shared" ref="K11:K16" si="2">ROUND(E11*J11,2)</f>
        <v>0</v>
      </c>
      <c r="L11" s="182">
        <v>21</v>
      </c>
      <c r="M11" s="182">
        <f t="shared" ref="M11:M16" si="3">G11*(1+L11/100)</f>
        <v>0</v>
      </c>
      <c r="N11" s="182">
        <v>0</v>
      </c>
      <c r="O11" s="182">
        <f t="shared" ref="O11:O16" si="4">ROUND(E11*N11,2)</f>
        <v>0</v>
      </c>
      <c r="P11" s="182">
        <v>0</v>
      </c>
      <c r="Q11" s="182">
        <f t="shared" ref="Q11:Q16" si="5">ROUND(E11*P11,2)</f>
        <v>0</v>
      </c>
      <c r="R11" s="182"/>
      <c r="S11" s="182" t="s">
        <v>323</v>
      </c>
      <c r="T11" s="183" t="s">
        <v>324</v>
      </c>
      <c r="U11" s="159">
        <v>0</v>
      </c>
      <c r="V11" s="159">
        <f t="shared" ref="V11:V16" si="6"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166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7">
        <v>3</v>
      </c>
      <c r="B12" s="178" t="s">
        <v>409</v>
      </c>
      <c r="C12" s="188" t="s">
        <v>456</v>
      </c>
      <c r="D12" s="179" t="s">
        <v>411</v>
      </c>
      <c r="E12" s="180">
        <v>9</v>
      </c>
      <c r="F12" s="181"/>
      <c r="G12" s="182">
        <f t="shared" si="0"/>
        <v>0</v>
      </c>
      <c r="H12" s="181"/>
      <c r="I12" s="182">
        <f t="shared" si="1"/>
        <v>0</v>
      </c>
      <c r="J12" s="181"/>
      <c r="K12" s="182">
        <f t="shared" si="2"/>
        <v>0</v>
      </c>
      <c r="L12" s="182">
        <v>21</v>
      </c>
      <c r="M12" s="182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2"/>
      <c r="S12" s="182" t="s">
        <v>323</v>
      </c>
      <c r="T12" s="183" t="s">
        <v>324</v>
      </c>
      <c r="U12" s="159">
        <v>0</v>
      </c>
      <c r="V12" s="159">
        <f t="shared" si="6"/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166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77">
        <v>4</v>
      </c>
      <c r="B13" s="178" t="s">
        <v>412</v>
      </c>
      <c r="C13" s="188" t="s">
        <v>457</v>
      </c>
      <c r="D13" s="179" t="s">
        <v>411</v>
      </c>
      <c r="E13" s="180">
        <v>9</v>
      </c>
      <c r="F13" s="181"/>
      <c r="G13" s="182">
        <f t="shared" si="0"/>
        <v>0</v>
      </c>
      <c r="H13" s="181"/>
      <c r="I13" s="182">
        <f t="shared" si="1"/>
        <v>0</v>
      </c>
      <c r="J13" s="181"/>
      <c r="K13" s="182">
        <f t="shared" si="2"/>
        <v>0</v>
      </c>
      <c r="L13" s="182">
        <v>21</v>
      </c>
      <c r="M13" s="182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2"/>
      <c r="S13" s="182" t="s">
        <v>323</v>
      </c>
      <c r="T13" s="183" t="s">
        <v>324</v>
      </c>
      <c r="U13" s="159">
        <v>0</v>
      </c>
      <c r="V13" s="159">
        <f t="shared" si="6"/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166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7">
        <v>5</v>
      </c>
      <c r="B14" s="178" t="s">
        <v>414</v>
      </c>
      <c r="C14" s="188" t="s">
        <v>458</v>
      </c>
      <c r="D14" s="179" t="s">
        <v>411</v>
      </c>
      <c r="E14" s="180">
        <v>4</v>
      </c>
      <c r="F14" s="181"/>
      <c r="G14" s="182">
        <f t="shared" si="0"/>
        <v>0</v>
      </c>
      <c r="H14" s="181"/>
      <c r="I14" s="182">
        <f t="shared" si="1"/>
        <v>0</v>
      </c>
      <c r="J14" s="181"/>
      <c r="K14" s="182">
        <f t="shared" si="2"/>
        <v>0</v>
      </c>
      <c r="L14" s="182">
        <v>21</v>
      </c>
      <c r="M14" s="182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2"/>
      <c r="S14" s="182" t="s">
        <v>323</v>
      </c>
      <c r="T14" s="183" t="s">
        <v>324</v>
      </c>
      <c r="U14" s="159">
        <v>0</v>
      </c>
      <c r="V14" s="159">
        <f t="shared" si="6"/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7">
        <v>6</v>
      </c>
      <c r="B15" s="178" t="s">
        <v>416</v>
      </c>
      <c r="C15" s="188" t="s">
        <v>459</v>
      </c>
      <c r="D15" s="179" t="s">
        <v>411</v>
      </c>
      <c r="E15" s="180">
        <v>2</v>
      </c>
      <c r="F15" s="181"/>
      <c r="G15" s="182">
        <f t="shared" si="0"/>
        <v>0</v>
      </c>
      <c r="H15" s="181"/>
      <c r="I15" s="182">
        <f t="shared" si="1"/>
        <v>0</v>
      </c>
      <c r="J15" s="181"/>
      <c r="K15" s="182">
        <f t="shared" si="2"/>
        <v>0</v>
      </c>
      <c r="L15" s="182">
        <v>21</v>
      </c>
      <c r="M15" s="182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2"/>
      <c r="S15" s="182" t="s">
        <v>323</v>
      </c>
      <c r="T15" s="183" t="s">
        <v>324</v>
      </c>
      <c r="U15" s="159">
        <v>0</v>
      </c>
      <c r="V15" s="159">
        <f t="shared" si="6"/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166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7">
        <v>7</v>
      </c>
      <c r="B16" s="178" t="s">
        <v>418</v>
      </c>
      <c r="C16" s="188" t="s">
        <v>460</v>
      </c>
      <c r="D16" s="179" t="s">
        <v>461</v>
      </c>
      <c r="E16" s="180">
        <v>1</v>
      </c>
      <c r="F16" s="181"/>
      <c r="G16" s="182">
        <f t="shared" si="0"/>
        <v>0</v>
      </c>
      <c r="H16" s="181"/>
      <c r="I16" s="182">
        <f t="shared" si="1"/>
        <v>0</v>
      </c>
      <c r="J16" s="181"/>
      <c r="K16" s="182">
        <f t="shared" si="2"/>
        <v>0</v>
      </c>
      <c r="L16" s="182">
        <v>21</v>
      </c>
      <c r="M16" s="182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2"/>
      <c r="S16" s="182" t="s">
        <v>323</v>
      </c>
      <c r="T16" s="183" t="s">
        <v>324</v>
      </c>
      <c r="U16" s="159">
        <v>0</v>
      </c>
      <c r="V16" s="159">
        <f t="shared" si="6"/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166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x14ac:dyDescent="0.2">
      <c r="A17" s="163" t="s">
        <v>160</v>
      </c>
      <c r="B17" s="164" t="s">
        <v>130</v>
      </c>
      <c r="C17" s="185" t="s">
        <v>131</v>
      </c>
      <c r="D17" s="165"/>
      <c r="E17" s="166"/>
      <c r="F17" s="167"/>
      <c r="G17" s="167">
        <f>SUMIF(AG18:AG22,"&lt;&gt;NOR",G18:G22)</f>
        <v>0</v>
      </c>
      <c r="H17" s="167"/>
      <c r="I17" s="167">
        <f>SUM(I18:I22)</f>
        <v>0</v>
      </c>
      <c r="J17" s="167"/>
      <c r="K17" s="167">
        <f>SUM(K18:K22)</f>
        <v>0</v>
      </c>
      <c r="L17" s="167"/>
      <c r="M17" s="167">
        <f>SUM(M18:M22)</f>
        <v>0</v>
      </c>
      <c r="N17" s="167"/>
      <c r="O17" s="167">
        <f>SUM(O18:O22)</f>
        <v>0</v>
      </c>
      <c r="P17" s="167"/>
      <c r="Q17" s="167">
        <f>SUM(Q18:Q22)</f>
        <v>0</v>
      </c>
      <c r="R17" s="167"/>
      <c r="S17" s="167"/>
      <c r="T17" s="168"/>
      <c r="U17" s="162"/>
      <c r="V17" s="162">
        <f>SUM(V18:V22)</f>
        <v>0</v>
      </c>
      <c r="W17" s="162"/>
      <c r="AG17" t="s">
        <v>161</v>
      </c>
    </row>
    <row r="18" spans="1:60" outlineLevel="1" x14ac:dyDescent="0.2">
      <c r="A18" s="177">
        <v>8</v>
      </c>
      <c r="B18" s="178" t="s">
        <v>420</v>
      </c>
      <c r="C18" s="188" t="s">
        <v>462</v>
      </c>
      <c r="D18" s="179" t="s">
        <v>448</v>
      </c>
      <c r="E18" s="180">
        <v>4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2">
        <v>0</v>
      </c>
      <c r="O18" s="182">
        <f>ROUND(E18*N18,2)</f>
        <v>0</v>
      </c>
      <c r="P18" s="182">
        <v>0</v>
      </c>
      <c r="Q18" s="182">
        <f>ROUND(E18*P18,2)</f>
        <v>0</v>
      </c>
      <c r="R18" s="182"/>
      <c r="S18" s="182" t="s">
        <v>323</v>
      </c>
      <c r="T18" s="183" t="s">
        <v>324</v>
      </c>
      <c r="U18" s="159">
        <v>0</v>
      </c>
      <c r="V18" s="159">
        <f>ROUND(E18*U18,2)</f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166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77">
        <v>9</v>
      </c>
      <c r="B19" s="178" t="s">
        <v>422</v>
      </c>
      <c r="C19" s="188" t="s">
        <v>463</v>
      </c>
      <c r="D19" s="179" t="s">
        <v>461</v>
      </c>
      <c r="E19" s="180">
        <v>1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2">
        <v>0</v>
      </c>
      <c r="O19" s="182">
        <f>ROUND(E19*N19,2)</f>
        <v>0</v>
      </c>
      <c r="P19" s="182">
        <v>0</v>
      </c>
      <c r="Q19" s="182">
        <f>ROUND(E19*P19,2)</f>
        <v>0</v>
      </c>
      <c r="R19" s="182"/>
      <c r="S19" s="182" t="s">
        <v>323</v>
      </c>
      <c r="T19" s="183" t="s">
        <v>324</v>
      </c>
      <c r="U19" s="159">
        <v>0</v>
      </c>
      <c r="V19" s="159">
        <f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166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77">
        <v>10</v>
      </c>
      <c r="B20" s="178" t="s">
        <v>424</v>
      </c>
      <c r="C20" s="188" t="s">
        <v>450</v>
      </c>
      <c r="D20" s="179" t="s">
        <v>448</v>
      </c>
      <c r="E20" s="180">
        <v>1</v>
      </c>
      <c r="F20" s="181"/>
      <c r="G20" s="182">
        <f>ROUND(E20*F20,2)</f>
        <v>0</v>
      </c>
      <c r="H20" s="181"/>
      <c r="I20" s="182">
        <f>ROUND(E20*H20,2)</f>
        <v>0</v>
      </c>
      <c r="J20" s="181"/>
      <c r="K20" s="182">
        <f>ROUND(E20*J20,2)</f>
        <v>0</v>
      </c>
      <c r="L20" s="182">
        <v>21</v>
      </c>
      <c r="M20" s="182">
        <f>G20*(1+L20/100)</f>
        <v>0</v>
      </c>
      <c r="N20" s="182">
        <v>0</v>
      </c>
      <c r="O20" s="182">
        <f>ROUND(E20*N20,2)</f>
        <v>0</v>
      </c>
      <c r="P20" s="182">
        <v>0</v>
      </c>
      <c r="Q20" s="182">
        <f>ROUND(E20*P20,2)</f>
        <v>0</v>
      </c>
      <c r="R20" s="182"/>
      <c r="S20" s="182" t="s">
        <v>323</v>
      </c>
      <c r="T20" s="183" t="s">
        <v>324</v>
      </c>
      <c r="U20" s="159">
        <v>0</v>
      </c>
      <c r="V20" s="159">
        <f>ROUND(E20*U20,2)</f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166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7">
        <v>11</v>
      </c>
      <c r="B21" s="178" t="s">
        <v>426</v>
      </c>
      <c r="C21" s="188" t="s">
        <v>464</v>
      </c>
      <c r="D21" s="179" t="s">
        <v>448</v>
      </c>
      <c r="E21" s="180">
        <v>14</v>
      </c>
      <c r="F21" s="181"/>
      <c r="G21" s="182">
        <f>ROUND(E21*F21,2)</f>
        <v>0</v>
      </c>
      <c r="H21" s="181"/>
      <c r="I21" s="182">
        <f>ROUND(E21*H21,2)</f>
        <v>0</v>
      </c>
      <c r="J21" s="181"/>
      <c r="K21" s="182">
        <f>ROUND(E21*J21,2)</f>
        <v>0</v>
      </c>
      <c r="L21" s="182">
        <v>21</v>
      </c>
      <c r="M21" s="182">
        <f>G21*(1+L21/100)</f>
        <v>0</v>
      </c>
      <c r="N21" s="182">
        <v>0</v>
      </c>
      <c r="O21" s="182">
        <f>ROUND(E21*N21,2)</f>
        <v>0</v>
      </c>
      <c r="P21" s="182">
        <v>0</v>
      </c>
      <c r="Q21" s="182">
        <f>ROUND(E21*P21,2)</f>
        <v>0</v>
      </c>
      <c r="R21" s="182"/>
      <c r="S21" s="182" t="s">
        <v>323</v>
      </c>
      <c r="T21" s="183" t="s">
        <v>324</v>
      </c>
      <c r="U21" s="159">
        <v>0</v>
      </c>
      <c r="V21" s="159">
        <f>ROUND(E21*U21,2)</f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166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69">
        <v>12</v>
      </c>
      <c r="B22" s="170" t="s">
        <v>428</v>
      </c>
      <c r="C22" s="186" t="s">
        <v>452</v>
      </c>
      <c r="D22" s="171" t="s">
        <v>448</v>
      </c>
      <c r="E22" s="172">
        <v>3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21</v>
      </c>
      <c r="M22" s="174">
        <f>G22*(1+L22/100)</f>
        <v>0</v>
      </c>
      <c r="N22" s="174">
        <v>0</v>
      </c>
      <c r="O22" s="174">
        <f>ROUND(E22*N22,2)</f>
        <v>0</v>
      </c>
      <c r="P22" s="174">
        <v>0</v>
      </c>
      <c r="Q22" s="174">
        <f>ROUND(E22*P22,2)</f>
        <v>0</v>
      </c>
      <c r="R22" s="174"/>
      <c r="S22" s="174" t="s">
        <v>323</v>
      </c>
      <c r="T22" s="175" t="s">
        <v>324</v>
      </c>
      <c r="U22" s="159">
        <v>0</v>
      </c>
      <c r="V22" s="159">
        <f>ROUND(E22*U22,2)</f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166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x14ac:dyDescent="0.2">
      <c r="A23" s="5"/>
      <c r="B23" s="6"/>
      <c r="C23" s="189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AE23">
        <v>15</v>
      </c>
      <c r="AF23">
        <v>21</v>
      </c>
    </row>
    <row r="24" spans="1:60" x14ac:dyDescent="0.2">
      <c r="A24" s="153"/>
      <c r="B24" s="154" t="s">
        <v>29</v>
      </c>
      <c r="C24" s="190"/>
      <c r="D24" s="155"/>
      <c r="E24" s="156"/>
      <c r="F24" s="156"/>
      <c r="G24" s="184">
        <f>G8+G10+G17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AE24">
        <f>SUMIF(L7:L22,AE23,G7:G22)</f>
        <v>0</v>
      </c>
      <c r="AF24">
        <f>SUMIF(L7:L22,AF23,G7:G22)</f>
        <v>0</v>
      </c>
      <c r="AG24" t="s">
        <v>403</v>
      </c>
    </row>
    <row r="25" spans="1:60" x14ac:dyDescent="0.2">
      <c r="C25" s="191"/>
      <c r="D25" s="141"/>
      <c r="AG25" t="s">
        <v>405</v>
      </c>
    </row>
    <row r="26" spans="1:60" x14ac:dyDescent="0.2">
      <c r="D26" s="141"/>
    </row>
    <row r="27" spans="1:60" x14ac:dyDescent="0.2">
      <c r="D27" s="141"/>
    </row>
    <row r="28" spans="1:60" x14ac:dyDescent="0.2">
      <c r="D28" s="141"/>
    </row>
    <row r="29" spans="1:60" x14ac:dyDescent="0.2">
      <c r="D29" s="141"/>
    </row>
    <row r="30" spans="1:60" x14ac:dyDescent="0.2">
      <c r="D30" s="141"/>
    </row>
    <row r="31" spans="1:60" x14ac:dyDescent="0.2">
      <c r="D31" s="141"/>
    </row>
    <row r="32" spans="1:60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algorithmName="SHA-512" hashValue="k1S1AKvdqRHKDDMZMlFoReSjDGOR27oQ+DJXO4h/T4A841jqZ1lOj7sTL7eLs7Ilpaj0reXLJKNPS3PLATcVmg==" saltValue="1PKzZHl+lXjBvKdW0p93Z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55</v>
      </c>
      <c r="C3" s="245" t="s">
        <v>56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61</v>
      </c>
      <c r="C4" s="248" t="s">
        <v>62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98</v>
      </c>
      <c r="C8" s="185" t="s">
        <v>99</v>
      </c>
      <c r="D8" s="165"/>
      <c r="E8" s="166"/>
      <c r="F8" s="167"/>
      <c r="G8" s="167">
        <f>SUMIF(AG9:AG11,"&lt;&gt;NOR",G9:G11)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67"/>
      <c r="O8" s="167">
        <f>SUM(O9:O11)</f>
        <v>0</v>
      </c>
      <c r="P8" s="167"/>
      <c r="Q8" s="167">
        <f>SUM(Q9:Q11)</f>
        <v>0</v>
      </c>
      <c r="R8" s="167"/>
      <c r="S8" s="167"/>
      <c r="T8" s="168"/>
      <c r="U8" s="162"/>
      <c r="V8" s="162">
        <f>SUM(V9:V11)</f>
        <v>0</v>
      </c>
      <c r="W8" s="162"/>
      <c r="AG8" t="s">
        <v>161</v>
      </c>
    </row>
    <row r="9" spans="1:60" outlineLevel="1" x14ac:dyDescent="0.2">
      <c r="A9" s="177">
        <v>1</v>
      </c>
      <c r="B9" s="178" t="s">
        <v>406</v>
      </c>
      <c r="C9" s="188" t="s">
        <v>465</v>
      </c>
      <c r="D9" s="179" t="s">
        <v>411</v>
      </c>
      <c r="E9" s="180">
        <v>2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22.5" outlineLevel="1" x14ac:dyDescent="0.2">
      <c r="A10" s="177">
        <v>2</v>
      </c>
      <c r="B10" s="178" t="s">
        <v>408</v>
      </c>
      <c r="C10" s="188" t="s">
        <v>466</v>
      </c>
      <c r="D10" s="179" t="s">
        <v>411</v>
      </c>
      <c r="E10" s="180">
        <v>6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2"/>
      <c r="S10" s="182" t="s">
        <v>323</v>
      </c>
      <c r="T10" s="183" t="s">
        <v>324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166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7">
        <v>3</v>
      </c>
      <c r="B11" s="178" t="s">
        <v>409</v>
      </c>
      <c r="C11" s="188" t="s">
        <v>467</v>
      </c>
      <c r="D11" s="179" t="s">
        <v>461</v>
      </c>
      <c r="E11" s="180">
        <v>1</v>
      </c>
      <c r="F11" s="181"/>
      <c r="G11" s="182">
        <f>ROUND(E11*F11,2)</f>
        <v>0</v>
      </c>
      <c r="H11" s="181"/>
      <c r="I11" s="182">
        <f>ROUND(E11*H11,2)</f>
        <v>0</v>
      </c>
      <c r="J11" s="181"/>
      <c r="K11" s="182">
        <f>ROUND(E11*J11,2)</f>
        <v>0</v>
      </c>
      <c r="L11" s="182">
        <v>21</v>
      </c>
      <c r="M11" s="182">
        <f>G11*(1+L11/100)</f>
        <v>0</v>
      </c>
      <c r="N11" s="182">
        <v>0</v>
      </c>
      <c r="O11" s="182">
        <f>ROUND(E11*N11,2)</f>
        <v>0</v>
      </c>
      <c r="P11" s="182">
        <v>0</v>
      </c>
      <c r="Q11" s="182">
        <f>ROUND(E11*P11,2)</f>
        <v>0</v>
      </c>
      <c r="R11" s="182"/>
      <c r="S11" s="182" t="s">
        <v>323</v>
      </c>
      <c r="T11" s="183" t="s">
        <v>324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166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x14ac:dyDescent="0.2">
      <c r="A12" s="163" t="s">
        <v>160</v>
      </c>
      <c r="B12" s="164" t="s">
        <v>130</v>
      </c>
      <c r="C12" s="185" t="s">
        <v>131</v>
      </c>
      <c r="D12" s="165"/>
      <c r="E12" s="166"/>
      <c r="F12" s="167"/>
      <c r="G12" s="167">
        <f>SUMIF(AG13:AG15,"&lt;&gt;NOR",G13:G15)</f>
        <v>0</v>
      </c>
      <c r="H12" s="167"/>
      <c r="I12" s="167">
        <f>SUM(I13:I15)</f>
        <v>0</v>
      </c>
      <c r="J12" s="167"/>
      <c r="K12" s="167">
        <f>SUM(K13:K15)</f>
        <v>0</v>
      </c>
      <c r="L12" s="167"/>
      <c r="M12" s="167">
        <f>SUM(M13:M15)</f>
        <v>0</v>
      </c>
      <c r="N12" s="167"/>
      <c r="O12" s="167">
        <f>SUM(O13:O15)</f>
        <v>0</v>
      </c>
      <c r="P12" s="167"/>
      <c r="Q12" s="167">
        <f>SUM(Q13:Q15)</f>
        <v>0</v>
      </c>
      <c r="R12" s="167"/>
      <c r="S12" s="167"/>
      <c r="T12" s="168"/>
      <c r="U12" s="162"/>
      <c r="V12" s="162">
        <f>SUM(V13:V15)</f>
        <v>0</v>
      </c>
      <c r="W12" s="162"/>
      <c r="AG12" t="s">
        <v>161</v>
      </c>
    </row>
    <row r="13" spans="1:60" outlineLevel="1" x14ac:dyDescent="0.2">
      <c r="A13" s="177">
        <v>4</v>
      </c>
      <c r="B13" s="178" t="s">
        <v>412</v>
      </c>
      <c r="C13" s="188" t="s">
        <v>468</v>
      </c>
      <c r="D13" s="179" t="s">
        <v>448</v>
      </c>
      <c r="E13" s="180">
        <v>4</v>
      </c>
      <c r="F13" s="181"/>
      <c r="G13" s="182">
        <f>ROUND(E13*F13,2)</f>
        <v>0</v>
      </c>
      <c r="H13" s="181"/>
      <c r="I13" s="182">
        <f>ROUND(E13*H13,2)</f>
        <v>0</v>
      </c>
      <c r="J13" s="181"/>
      <c r="K13" s="182">
        <f>ROUND(E13*J13,2)</f>
        <v>0</v>
      </c>
      <c r="L13" s="182">
        <v>21</v>
      </c>
      <c r="M13" s="182">
        <f>G13*(1+L13/100)</f>
        <v>0</v>
      </c>
      <c r="N13" s="182">
        <v>0</v>
      </c>
      <c r="O13" s="182">
        <f>ROUND(E13*N13,2)</f>
        <v>0</v>
      </c>
      <c r="P13" s="182">
        <v>0</v>
      </c>
      <c r="Q13" s="182">
        <f>ROUND(E13*P13,2)</f>
        <v>0</v>
      </c>
      <c r="R13" s="182"/>
      <c r="S13" s="182" t="s">
        <v>323</v>
      </c>
      <c r="T13" s="183" t="s">
        <v>324</v>
      </c>
      <c r="U13" s="159">
        <v>0</v>
      </c>
      <c r="V13" s="159">
        <f>ROUND(E13*U13,2)</f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166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7">
        <v>5</v>
      </c>
      <c r="B14" s="178" t="s">
        <v>414</v>
      </c>
      <c r="C14" s="188" t="s">
        <v>450</v>
      </c>
      <c r="D14" s="179" t="s">
        <v>448</v>
      </c>
      <c r="E14" s="180">
        <v>1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2">
        <v>0</v>
      </c>
      <c r="O14" s="182">
        <f>ROUND(E14*N14,2)</f>
        <v>0</v>
      </c>
      <c r="P14" s="182">
        <v>0</v>
      </c>
      <c r="Q14" s="182">
        <f>ROUND(E14*P14,2)</f>
        <v>0</v>
      </c>
      <c r="R14" s="182"/>
      <c r="S14" s="182" t="s">
        <v>323</v>
      </c>
      <c r="T14" s="183" t="s">
        <v>324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69">
        <v>6</v>
      </c>
      <c r="B15" s="170" t="s">
        <v>416</v>
      </c>
      <c r="C15" s="186" t="s">
        <v>452</v>
      </c>
      <c r="D15" s="171" t="s">
        <v>448</v>
      </c>
      <c r="E15" s="172">
        <v>3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4">
        <v>0</v>
      </c>
      <c r="O15" s="174">
        <f>ROUND(E15*N15,2)</f>
        <v>0</v>
      </c>
      <c r="P15" s="174">
        <v>0</v>
      </c>
      <c r="Q15" s="174">
        <f>ROUND(E15*P15,2)</f>
        <v>0</v>
      </c>
      <c r="R15" s="174"/>
      <c r="S15" s="174" t="s">
        <v>323</v>
      </c>
      <c r="T15" s="175" t="s">
        <v>324</v>
      </c>
      <c r="U15" s="159">
        <v>0</v>
      </c>
      <c r="V15" s="159">
        <f>ROUND(E15*U15,2)</f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166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">
      <c r="A16" s="5"/>
      <c r="B16" s="6"/>
      <c r="C16" s="189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AE16">
        <v>15</v>
      </c>
      <c r="AF16">
        <v>21</v>
      </c>
    </row>
    <row r="17" spans="1:33" x14ac:dyDescent="0.2">
      <c r="A17" s="153"/>
      <c r="B17" s="154" t="s">
        <v>29</v>
      </c>
      <c r="C17" s="190"/>
      <c r="D17" s="155"/>
      <c r="E17" s="156"/>
      <c r="F17" s="156"/>
      <c r="G17" s="184">
        <f>G8+G12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AE17">
        <f>SUMIF(L7:L15,AE16,G7:G15)</f>
        <v>0</v>
      </c>
      <c r="AF17">
        <f>SUMIF(L7:L15,AF16,G7:G15)</f>
        <v>0</v>
      </c>
      <c r="AG17" t="s">
        <v>403</v>
      </c>
    </row>
    <row r="18" spans="1:33" x14ac:dyDescent="0.2">
      <c r="C18" s="191"/>
      <c r="D18" s="141"/>
      <c r="AG18" t="s">
        <v>405</v>
      </c>
    </row>
    <row r="19" spans="1:33" x14ac:dyDescent="0.2">
      <c r="D19" s="141"/>
    </row>
    <row r="20" spans="1:33" x14ac:dyDescent="0.2">
      <c r="D20" s="141"/>
    </row>
    <row r="21" spans="1:33" x14ac:dyDescent="0.2">
      <c r="D21" s="141"/>
    </row>
    <row r="22" spans="1:33" x14ac:dyDescent="0.2">
      <c r="D22" s="141"/>
    </row>
    <row r="23" spans="1:33" x14ac:dyDescent="0.2">
      <c r="D23" s="141"/>
    </row>
    <row r="24" spans="1:33" x14ac:dyDescent="0.2">
      <c r="D24" s="141"/>
    </row>
    <row r="25" spans="1:33" x14ac:dyDescent="0.2">
      <c r="D25" s="141"/>
    </row>
    <row r="26" spans="1:33" x14ac:dyDescent="0.2">
      <c r="D26" s="141"/>
    </row>
    <row r="27" spans="1:33" x14ac:dyDescent="0.2">
      <c r="D27" s="141"/>
    </row>
    <row r="28" spans="1:33" x14ac:dyDescent="0.2">
      <c r="D28" s="141"/>
    </row>
    <row r="29" spans="1:33" x14ac:dyDescent="0.2">
      <c r="D29" s="141"/>
    </row>
    <row r="30" spans="1:33" x14ac:dyDescent="0.2">
      <c r="D30" s="141"/>
    </row>
    <row r="31" spans="1:33" x14ac:dyDescent="0.2">
      <c r="D31" s="141"/>
    </row>
    <row r="32" spans="1:33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algorithmName="SHA-512" hashValue="cv8hnUM5NpDQP3aCaZoL1+PPo7fR1op9N0TFwrXP2JQS7WabznaFD7TJpB8FZCY13momZ5LwwovsCYgC0jnaSA==" saltValue="TJiKO1HQxehruO+mhX+nj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15" sqref="C15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55</v>
      </c>
      <c r="C3" s="245" t="s">
        <v>56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63</v>
      </c>
      <c r="C4" s="248" t="s">
        <v>64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77</v>
      </c>
      <c r="C8" s="185" t="s">
        <v>79</v>
      </c>
      <c r="D8" s="165"/>
      <c r="E8" s="166"/>
      <c r="F8" s="167"/>
      <c r="G8" s="167">
        <f>SUMIF(AG9:AG15,"&lt;&gt;NOR",G9:G15)</f>
        <v>0</v>
      </c>
      <c r="H8" s="167"/>
      <c r="I8" s="167">
        <f>SUM(I9:I15)</f>
        <v>0</v>
      </c>
      <c r="J8" s="167"/>
      <c r="K8" s="167">
        <f>SUM(K9:K15)</f>
        <v>0</v>
      </c>
      <c r="L8" s="167"/>
      <c r="M8" s="167">
        <f>SUM(M9:M15)</f>
        <v>0</v>
      </c>
      <c r="N8" s="167"/>
      <c r="O8" s="167">
        <f>SUM(O9:O15)</f>
        <v>0</v>
      </c>
      <c r="P8" s="167"/>
      <c r="Q8" s="167">
        <f>SUM(Q9:Q15)</f>
        <v>0</v>
      </c>
      <c r="R8" s="167"/>
      <c r="S8" s="167"/>
      <c r="T8" s="168"/>
      <c r="U8" s="162"/>
      <c r="V8" s="162">
        <f>SUM(V9:V15)</f>
        <v>0</v>
      </c>
      <c r="W8" s="162"/>
      <c r="AG8" t="s">
        <v>161</v>
      </c>
    </row>
    <row r="9" spans="1:60" outlineLevel="1" x14ac:dyDescent="0.2">
      <c r="A9" s="177">
        <v>1</v>
      </c>
      <c r="B9" s="178" t="s">
        <v>406</v>
      </c>
      <c r="C9" s="188" t="s">
        <v>469</v>
      </c>
      <c r="D9" s="179" t="s">
        <v>411</v>
      </c>
      <c r="E9" s="180">
        <v>1</v>
      </c>
      <c r="F9" s="181"/>
      <c r="G9" s="182">
        <f t="shared" ref="G9:G15" si="0">ROUND(E9*F9,2)</f>
        <v>0</v>
      </c>
      <c r="H9" s="181"/>
      <c r="I9" s="182">
        <f t="shared" ref="I9:I15" si="1">ROUND(E9*H9,2)</f>
        <v>0</v>
      </c>
      <c r="J9" s="181"/>
      <c r="K9" s="182">
        <f t="shared" ref="K9:K15" si="2">ROUND(E9*J9,2)</f>
        <v>0</v>
      </c>
      <c r="L9" s="182">
        <v>21</v>
      </c>
      <c r="M9" s="182">
        <f t="shared" ref="M9:M15" si="3">G9*(1+L9/100)</f>
        <v>0</v>
      </c>
      <c r="N9" s="182">
        <v>0</v>
      </c>
      <c r="O9" s="182">
        <f t="shared" ref="O9:O15" si="4">ROUND(E9*N9,2)</f>
        <v>0</v>
      </c>
      <c r="P9" s="182">
        <v>0</v>
      </c>
      <c r="Q9" s="182">
        <f t="shared" ref="Q9:Q15" si="5"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 t="shared" ref="V9:V15" si="6"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7">
        <v>2</v>
      </c>
      <c r="B10" s="178" t="s">
        <v>408</v>
      </c>
      <c r="C10" s="188" t="s">
        <v>522</v>
      </c>
      <c r="D10" s="179" t="s">
        <v>411</v>
      </c>
      <c r="E10" s="180">
        <v>1</v>
      </c>
      <c r="F10" s="181"/>
      <c r="G10" s="182">
        <f t="shared" si="0"/>
        <v>0</v>
      </c>
      <c r="H10" s="181"/>
      <c r="I10" s="182">
        <f t="shared" si="1"/>
        <v>0</v>
      </c>
      <c r="J10" s="181"/>
      <c r="K10" s="182">
        <f t="shared" si="2"/>
        <v>0</v>
      </c>
      <c r="L10" s="182">
        <v>21</v>
      </c>
      <c r="M10" s="182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2"/>
      <c r="S10" s="182" t="s">
        <v>323</v>
      </c>
      <c r="T10" s="183" t="s">
        <v>324</v>
      </c>
      <c r="U10" s="159">
        <v>0</v>
      </c>
      <c r="V10" s="159">
        <f t="shared" si="6"/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166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7">
        <v>3</v>
      </c>
      <c r="B11" s="178" t="s">
        <v>409</v>
      </c>
      <c r="C11" s="188" t="s">
        <v>523</v>
      </c>
      <c r="D11" s="179" t="s">
        <v>411</v>
      </c>
      <c r="E11" s="180">
        <v>1</v>
      </c>
      <c r="F11" s="181"/>
      <c r="G11" s="182">
        <f t="shared" si="0"/>
        <v>0</v>
      </c>
      <c r="H11" s="181"/>
      <c r="I11" s="182">
        <f t="shared" si="1"/>
        <v>0</v>
      </c>
      <c r="J11" s="181"/>
      <c r="K11" s="182">
        <f t="shared" si="2"/>
        <v>0</v>
      </c>
      <c r="L11" s="182">
        <v>21</v>
      </c>
      <c r="M11" s="182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2"/>
      <c r="S11" s="182" t="s">
        <v>323</v>
      </c>
      <c r="T11" s="183" t="s">
        <v>324</v>
      </c>
      <c r="U11" s="159">
        <v>0</v>
      </c>
      <c r="V11" s="159">
        <f t="shared" si="6"/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166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7">
        <v>4</v>
      </c>
      <c r="B12" s="178" t="s">
        <v>412</v>
      </c>
      <c r="C12" s="188" t="s">
        <v>524</v>
      </c>
      <c r="D12" s="179" t="s">
        <v>411</v>
      </c>
      <c r="E12" s="180">
        <v>1</v>
      </c>
      <c r="F12" s="181"/>
      <c r="G12" s="182">
        <f t="shared" si="0"/>
        <v>0</v>
      </c>
      <c r="H12" s="181"/>
      <c r="I12" s="182">
        <f t="shared" si="1"/>
        <v>0</v>
      </c>
      <c r="J12" s="181"/>
      <c r="K12" s="182">
        <f t="shared" si="2"/>
        <v>0</v>
      </c>
      <c r="L12" s="182">
        <v>21</v>
      </c>
      <c r="M12" s="182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2"/>
      <c r="S12" s="182" t="s">
        <v>323</v>
      </c>
      <c r="T12" s="183" t="s">
        <v>324</v>
      </c>
      <c r="U12" s="159">
        <v>0</v>
      </c>
      <c r="V12" s="159">
        <f t="shared" si="6"/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166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77">
        <v>5</v>
      </c>
      <c r="B13" s="178" t="s">
        <v>414</v>
      </c>
      <c r="C13" s="188" t="s">
        <v>525</v>
      </c>
      <c r="D13" s="179" t="s">
        <v>411</v>
      </c>
      <c r="E13" s="180">
        <v>1</v>
      </c>
      <c r="F13" s="181"/>
      <c r="G13" s="182">
        <f t="shared" si="0"/>
        <v>0</v>
      </c>
      <c r="H13" s="181"/>
      <c r="I13" s="182">
        <f t="shared" si="1"/>
        <v>0</v>
      </c>
      <c r="J13" s="181"/>
      <c r="K13" s="182">
        <f t="shared" si="2"/>
        <v>0</v>
      </c>
      <c r="L13" s="182">
        <v>21</v>
      </c>
      <c r="M13" s="182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2"/>
      <c r="S13" s="182" t="s">
        <v>323</v>
      </c>
      <c r="T13" s="183" t="s">
        <v>324</v>
      </c>
      <c r="U13" s="159">
        <v>0</v>
      </c>
      <c r="V13" s="159">
        <f t="shared" si="6"/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166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7">
        <v>6</v>
      </c>
      <c r="B14" s="178" t="s">
        <v>416</v>
      </c>
      <c r="C14" s="188" t="s">
        <v>470</v>
      </c>
      <c r="D14" s="179" t="s">
        <v>411</v>
      </c>
      <c r="E14" s="180">
        <v>1</v>
      </c>
      <c r="F14" s="181"/>
      <c r="G14" s="182">
        <f t="shared" si="0"/>
        <v>0</v>
      </c>
      <c r="H14" s="181"/>
      <c r="I14" s="182">
        <f t="shared" si="1"/>
        <v>0</v>
      </c>
      <c r="J14" s="181"/>
      <c r="K14" s="182">
        <f t="shared" si="2"/>
        <v>0</v>
      </c>
      <c r="L14" s="182">
        <v>21</v>
      </c>
      <c r="M14" s="182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2"/>
      <c r="S14" s="182" t="s">
        <v>323</v>
      </c>
      <c r="T14" s="183" t="s">
        <v>324</v>
      </c>
      <c r="U14" s="159">
        <v>0</v>
      </c>
      <c r="V14" s="159">
        <f t="shared" si="6"/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7">
        <v>7</v>
      </c>
      <c r="B15" s="178" t="s">
        <v>418</v>
      </c>
      <c r="C15" s="188" t="s">
        <v>526</v>
      </c>
      <c r="D15" s="179" t="s">
        <v>411</v>
      </c>
      <c r="E15" s="180">
        <v>10</v>
      </c>
      <c r="F15" s="181"/>
      <c r="G15" s="182">
        <f t="shared" si="0"/>
        <v>0</v>
      </c>
      <c r="H15" s="181"/>
      <c r="I15" s="182">
        <f t="shared" si="1"/>
        <v>0</v>
      </c>
      <c r="J15" s="181"/>
      <c r="K15" s="182">
        <f t="shared" si="2"/>
        <v>0</v>
      </c>
      <c r="L15" s="182">
        <v>21</v>
      </c>
      <c r="M15" s="182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2"/>
      <c r="S15" s="182" t="s">
        <v>323</v>
      </c>
      <c r="T15" s="183" t="s">
        <v>324</v>
      </c>
      <c r="U15" s="159">
        <v>0</v>
      </c>
      <c r="V15" s="159">
        <f t="shared" si="6"/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166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">
      <c r="A16" s="163" t="s">
        <v>160</v>
      </c>
      <c r="B16" s="164" t="s">
        <v>130</v>
      </c>
      <c r="C16" s="185" t="s">
        <v>131</v>
      </c>
      <c r="D16" s="165"/>
      <c r="E16" s="166"/>
      <c r="F16" s="167"/>
      <c r="G16" s="167">
        <f>SUMIF(AG17:AG18,"&lt;&gt;NOR",G17:G18)</f>
        <v>0</v>
      </c>
      <c r="H16" s="167"/>
      <c r="I16" s="167">
        <f>SUM(I17:I18)</f>
        <v>0</v>
      </c>
      <c r="J16" s="167"/>
      <c r="K16" s="167">
        <f>SUM(K17:K18)</f>
        <v>0</v>
      </c>
      <c r="L16" s="167"/>
      <c r="M16" s="167">
        <f>SUM(M17:M18)</f>
        <v>0</v>
      </c>
      <c r="N16" s="167"/>
      <c r="O16" s="167">
        <f>SUM(O17:O18)</f>
        <v>0</v>
      </c>
      <c r="P16" s="167"/>
      <c r="Q16" s="167">
        <f>SUM(Q17:Q18)</f>
        <v>0</v>
      </c>
      <c r="R16" s="167"/>
      <c r="S16" s="167"/>
      <c r="T16" s="168"/>
      <c r="U16" s="162"/>
      <c r="V16" s="162">
        <f>SUM(V17:V18)</f>
        <v>0</v>
      </c>
      <c r="W16" s="162"/>
      <c r="AG16" t="s">
        <v>161</v>
      </c>
    </row>
    <row r="17" spans="1:60" outlineLevel="1" x14ac:dyDescent="0.2">
      <c r="A17" s="177">
        <v>8</v>
      </c>
      <c r="B17" s="178" t="s">
        <v>420</v>
      </c>
      <c r="C17" s="188" t="s">
        <v>471</v>
      </c>
      <c r="D17" s="179" t="s">
        <v>448</v>
      </c>
      <c r="E17" s="180">
        <v>4</v>
      </c>
      <c r="F17" s="181"/>
      <c r="G17" s="182">
        <f>ROUND(E17*F17,2)</f>
        <v>0</v>
      </c>
      <c r="H17" s="181"/>
      <c r="I17" s="182">
        <f>ROUND(E17*H17,2)</f>
        <v>0</v>
      </c>
      <c r="J17" s="181"/>
      <c r="K17" s="182">
        <f>ROUND(E17*J17,2)</f>
        <v>0</v>
      </c>
      <c r="L17" s="182">
        <v>21</v>
      </c>
      <c r="M17" s="182">
        <f>G17*(1+L17/100)</f>
        <v>0</v>
      </c>
      <c r="N17" s="182">
        <v>0</v>
      </c>
      <c r="O17" s="182">
        <f>ROUND(E17*N17,2)</f>
        <v>0</v>
      </c>
      <c r="P17" s="182">
        <v>0</v>
      </c>
      <c r="Q17" s="182">
        <f>ROUND(E17*P17,2)</f>
        <v>0</v>
      </c>
      <c r="R17" s="182"/>
      <c r="S17" s="182" t="s">
        <v>323</v>
      </c>
      <c r="T17" s="183" t="s">
        <v>324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166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2.5" outlineLevel="1" x14ac:dyDescent="0.2">
      <c r="A18" s="169">
        <v>9</v>
      </c>
      <c r="B18" s="170" t="s">
        <v>422</v>
      </c>
      <c r="C18" s="186" t="s">
        <v>472</v>
      </c>
      <c r="D18" s="171" t="s">
        <v>454</v>
      </c>
      <c r="E18" s="172">
        <v>1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4">
        <v>0</v>
      </c>
      <c r="O18" s="174">
        <f>ROUND(E18*N18,2)</f>
        <v>0</v>
      </c>
      <c r="P18" s="174">
        <v>0</v>
      </c>
      <c r="Q18" s="174">
        <f>ROUND(E18*P18,2)</f>
        <v>0</v>
      </c>
      <c r="R18" s="174"/>
      <c r="S18" s="174" t="s">
        <v>323</v>
      </c>
      <c r="T18" s="175" t="s">
        <v>324</v>
      </c>
      <c r="U18" s="159">
        <v>0</v>
      </c>
      <c r="V18" s="159">
        <f>ROUND(E18*U18,2)</f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166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">
      <c r="A19" s="5"/>
      <c r="B19" s="6"/>
      <c r="C19" s="189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E19">
        <v>15</v>
      </c>
      <c r="AF19">
        <v>21</v>
      </c>
    </row>
    <row r="20" spans="1:60" x14ac:dyDescent="0.2">
      <c r="A20" s="153"/>
      <c r="B20" s="154" t="s">
        <v>29</v>
      </c>
      <c r="C20" s="190"/>
      <c r="D20" s="155"/>
      <c r="E20" s="156"/>
      <c r="F20" s="156"/>
      <c r="G20" s="184">
        <f>G8+G16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E20">
        <f>SUMIF(L7:L18,AE19,G7:G18)</f>
        <v>0</v>
      </c>
      <c r="AF20">
        <f>SUMIF(L7:L18,AF19,G7:G18)</f>
        <v>0</v>
      </c>
      <c r="AG20" t="s">
        <v>403</v>
      </c>
    </row>
    <row r="21" spans="1:60" x14ac:dyDescent="0.2">
      <c r="C21" s="191"/>
      <c r="D21" s="141"/>
      <c r="AG21" t="s">
        <v>405</v>
      </c>
    </row>
    <row r="22" spans="1:60" x14ac:dyDescent="0.2">
      <c r="D22" s="141"/>
    </row>
    <row r="23" spans="1:60" x14ac:dyDescent="0.2">
      <c r="D23" s="141"/>
    </row>
    <row r="24" spans="1:60" x14ac:dyDescent="0.2">
      <c r="D24" s="141"/>
    </row>
    <row r="25" spans="1:60" x14ac:dyDescent="0.2">
      <c r="D25" s="141"/>
    </row>
    <row r="26" spans="1:60" x14ac:dyDescent="0.2">
      <c r="D26" s="141"/>
    </row>
    <row r="27" spans="1:60" x14ac:dyDescent="0.2">
      <c r="D27" s="141"/>
    </row>
    <row r="28" spans="1:60" x14ac:dyDescent="0.2">
      <c r="D28" s="141"/>
    </row>
    <row r="29" spans="1:60" x14ac:dyDescent="0.2">
      <c r="D29" s="141"/>
    </row>
    <row r="30" spans="1:60" x14ac:dyDescent="0.2">
      <c r="D30" s="141"/>
    </row>
    <row r="31" spans="1:60" x14ac:dyDescent="0.2">
      <c r="D31" s="141"/>
    </row>
    <row r="32" spans="1:60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1" activePane="bottomLeft" state="frozen"/>
      <selection pane="bottomLeft" activeCell="C27" sqref="C27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4" t="s">
        <v>135</v>
      </c>
      <c r="B1" s="244"/>
      <c r="C1" s="244"/>
      <c r="D1" s="244"/>
      <c r="E1" s="244"/>
      <c r="F1" s="244"/>
      <c r="G1" s="244"/>
      <c r="AG1" t="s">
        <v>136</v>
      </c>
    </row>
    <row r="2" spans="1:60" ht="24.95" customHeight="1" x14ac:dyDescent="0.2">
      <c r="A2" s="142" t="s">
        <v>7</v>
      </c>
      <c r="B2" s="73" t="s">
        <v>43</v>
      </c>
      <c r="C2" s="245" t="s">
        <v>44</v>
      </c>
      <c r="D2" s="246"/>
      <c r="E2" s="246"/>
      <c r="F2" s="246"/>
      <c r="G2" s="247"/>
      <c r="AG2" t="s">
        <v>137</v>
      </c>
    </row>
    <row r="3" spans="1:60" ht="24.95" customHeight="1" x14ac:dyDescent="0.2">
      <c r="A3" s="142" t="s">
        <v>8</v>
      </c>
      <c r="B3" s="73" t="s">
        <v>65</v>
      </c>
      <c r="C3" s="245" t="s">
        <v>66</v>
      </c>
      <c r="D3" s="246"/>
      <c r="E3" s="246"/>
      <c r="F3" s="246"/>
      <c r="G3" s="247"/>
      <c r="AC3" s="89" t="s">
        <v>137</v>
      </c>
      <c r="AG3" t="s">
        <v>138</v>
      </c>
    </row>
    <row r="4" spans="1:60" ht="24.95" customHeight="1" x14ac:dyDescent="0.2">
      <c r="A4" s="143" t="s">
        <v>9</v>
      </c>
      <c r="B4" s="144" t="s">
        <v>57</v>
      </c>
      <c r="C4" s="248" t="s">
        <v>67</v>
      </c>
      <c r="D4" s="249"/>
      <c r="E4" s="249"/>
      <c r="F4" s="249"/>
      <c r="G4" s="250"/>
      <c r="AG4" t="s">
        <v>139</v>
      </c>
    </row>
    <row r="5" spans="1:60" x14ac:dyDescent="0.2">
      <c r="D5" s="141"/>
    </row>
    <row r="6" spans="1:60" ht="38.25" x14ac:dyDescent="0.2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3" t="s">
        <v>160</v>
      </c>
      <c r="B8" s="164" t="s">
        <v>74</v>
      </c>
      <c r="C8" s="185" t="s">
        <v>76</v>
      </c>
      <c r="D8" s="165"/>
      <c r="E8" s="166"/>
      <c r="F8" s="167"/>
      <c r="G8" s="167">
        <f>SUMIF(AG9:AG12,"&lt;&gt;NOR",G9:G12)</f>
        <v>0</v>
      </c>
      <c r="H8" s="167"/>
      <c r="I8" s="167">
        <f>SUM(I9:I12)</f>
        <v>0</v>
      </c>
      <c r="J8" s="167"/>
      <c r="K8" s="167">
        <f>SUM(K9:K12)</f>
        <v>0</v>
      </c>
      <c r="L8" s="167"/>
      <c r="M8" s="167">
        <f>SUM(M9:M12)</f>
        <v>0</v>
      </c>
      <c r="N8" s="167"/>
      <c r="O8" s="167">
        <f>SUM(O9:O12)</f>
        <v>0</v>
      </c>
      <c r="P8" s="167"/>
      <c r="Q8" s="167">
        <f>SUM(Q9:Q12)</f>
        <v>0</v>
      </c>
      <c r="R8" s="167"/>
      <c r="S8" s="167"/>
      <c r="T8" s="168"/>
      <c r="U8" s="162"/>
      <c r="V8" s="162">
        <f>SUM(V9:V12)</f>
        <v>0</v>
      </c>
      <c r="W8" s="162"/>
      <c r="AG8" t="s">
        <v>161</v>
      </c>
    </row>
    <row r="9" spans="1:60" ht="22.5" outlineLevel="1" x14ac:dyDescent="0.2">
      <c r="A9" s="177">
        <v>1</v>
      </c>
      <c r="B9" s="178" t="s">
        <v>406</v>
      </c>
      <c r="C9" s="188" t="s">
        <v>473</v>
      </c>
      <c r="D9" s="179" t="s">
        <v>454</v>
      </c>
      <c r="E9" s="180">
        <v>9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/>
      <c r="S9" s="182" t="s">
        <v>323</v>
      </c>
      <c r="T9" s="183" t="s">
        <v>324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7">
        <v>2</v>
      </c>
      <c r="B10" s="178" t="s">
        <v>406</v>
      </c>
      <c r="C10" s="188" t="s">
        <v>474</v>
      </c>
      <c r="D10" s="179" t="s">
        <v>411</v>
      </c>
      <c r="E10" s="180">
        <v>34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2"/>
      <c r="S10" s="182" t="s">
        <v>323</v>
      </c>
      <c r="T10" s="183" t="s">
        <v>324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475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7">
        <v>3</v>
      </c>
      <c r="B11" s="178" t="s">
        <v>406</v>
      </c>
      <c r="C11" s="188" t="s">
        <v>476</v>
      </c>
      <c r="D11" s="179" t="s">
        <v>411</v>
      </c>
      <c r="E11" s="180">
        <v>34</v>
      </c>
      <c r="F11" s="181"/>
      <c r="G11" s="182">
        <f>ROUND(E11*F11,2)</f>
        <v>0</v>
      </c>
      <c r="H11" s="181"/>
      <c r="I11" s="182">
        <f>ROUND(E11*H11,2)</f>
        <v>0</v>
      </c>
      <c r="J11" s="181"/>
      <c r="K11" s="182">
        <f>ROUND(E11*J11,2)</f>
        <v>0</v>
      </c>
      <c r="L11" s="182">
        <v>21</v>
      </c>
      <c r="M11" s="182">
        <f>G11*(1+L11/100)</f>
        <v>0</v>
      </c>
      <c r="N11" s="182">
        <v>0</v>
      </c>
      <c r="O11" s="182">
        <f>ROUND(E11*N11,2)</f>
        <v>0</v>
      </c>
      <c r="P11" s="182">
        <v>0</v>
      </c>
      <c r="Q11" s="182">
        <f>ROUND(E11*P11,2)</f>
        <v>0</v>
      </c>
      <c r="R11" s="182"/>
      <c r="S11" s="182" t="s">
        <v>323</v>
      </c>
      <c r="T11" s="183" t="s">
        <v>324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475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7">
        <v>4</v>
      </c>
      <c r="B12" s="178" t="s">
        <v>406</v>
      </c>
      <c r="C12" s="188" t="s">
        <v>477</v>
      </c>
      <c r="D12" s="179" t="s">
        <v>411</v>
      </c>
      <c r="E12" s="180">
        <v>9</v>
      </c>
      <c r="F12" s="181"/>
      <c r="G12" s="182">
        <f>ROUND(E12*F12,2)</f>
        <v>0</v>
      </c>
      <c r="H12" s="181"/>
      <c r="I12" s="182">
        <f>ROUND(E12*H12,2)</f>
        <v>0</v>
      </c>
      <c r="J12" s="181"/>
      <c r="K12" s="182">
        <f>ROUND(E12*J12,2)</f>
        <v>0</v>
      </c>
      <c r="L12" s="182">
        <v>21</v>
      </c>
      <c r="M12" s="182">
        <f>G12*(1+L12/100)</f>
        <v>0</v>
      </c>
      <c r="N12" s="182">
        <v>0</v>
      </c>
      <c r="O12" s="182">
        <f>ROUND(E12*N12,2)</f>
        <v>0</v>
      </c>
      <c r="P12" s="182">
        <v>0</v>
      </c>
      <c r="Q12" s="182">
        <f>ROUND(E12*P12,2)</f>
        <v>0</v>
      </c>
      <c r="R12" s="182"/>
      <c r="S12" s="182" t="s">
        <v>323</v>
      </c>
      <c r="T12" s="183" t="s">
        <v>324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475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x14ac:dyDescent="0.2">
      <c r="A13" s="163" t="s">
        <v>160</v>
      </c>
      <c r="B13" s="164" t="s">
        <v>84</v>
      </c>
      <c r="C13" s="185" t="s">
        <v>86</v>
      </c>
      <c r="D13" s="165"/>
      <c r="E13" s="166"/>
      <c r="F13" s="167"/>
      <c r="G13" s="167">
        <f>SUMIF(AG14:AG15,"&lt;&gt;NOR",G14:G15)</f>
        <v>0</v>
      </c>
      <c r="H13" s="167"/>
      <c r="I13" s="167">
        <f>SUM(I14:I15)</f>
        <v>0</v>
      </c>
      <c r="J13" s="167"/>
      <c r="K13" s="167">
        <f>SUM(K14:K15)</f>
        <v>0</v>
      </c>
      <c r="L13" s="167"/>
      <c r="M13" s="167">
        <f>SUM(M14:M15)</f>
        <v>0</v>
      </c>
      <c r="N13" s="167"/>
      <c r="O13" s="167">
        <f>SUM(O14:O15)</f>
        <v>0</v>
      </c>
      <c r="P13" s="167"/>
      <c r="Q13" s="167">
        <f>SUM(Q14:Q15)</f>
        <v>0</v>
      </c>
      <c r="R13" s="167"/>
      <c r="S13" s="167"/>
      <c r="T13" s="168"/>
      <c r="U13" s="162"/>
      <c r="V13" s="162">
        <f>SUM(V14:V15)</f>
        <v>0</v>
      </c>
      <c r="W13" s="162"/>
      <c r="AG13" t="s">
        <v>161</v>
      </c>
    </row>
    <row r="14" spans="1:60" outlineLevel="1" x14ac:dyDescent="0.2">
      <c r="A14" s="177">
        <v>5</v>
      </c>
      <c r="B14" s="178" t="s">
        <v>408</v>
      </c>
      <c r="C14" s="188" t="s">
        <v>478</v>
      </c>
      <c r="D14" s="179" t="s">
        <v>411</v>
      </c>
      <c r="E14" s="180">
        <v>2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2">
        <v>0</v>
      </c>
      <c r="O14" s="182">
        <f>ROUND(E14*N14,2)</f>
        <v>0</v>
      </c>
      <c r="P14" s="182">
        <v>0</v>
      </c>
      <c r="Q14" s="182">
        <f>ROUND(E14*P14,2)</f>
        <v>0</v>
      </c>
      <c r="R14" s="182"/>
      <c r="S14" s="182" t="s">
        <v>323</v>
      </c>
      <c r="T14" s="183" t="s">
        <v>324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7">
        <v>6</v>
      </c>
      <c r="B15" s="178" t="s">
        <v>408</v>
      </c>
      <c r="C15" s="188" t="s">
        <v>479</v>
      </c>
      <c r="D15" s="179" t="s">
        <v>411</v>
      </c>
      <c r="E15" s="180">
        <v>1</v>
      </c>
      <c r="F15" s="181"/>
      <c r="G15" s="182">
        <f>ROUND(E15*F15,2)</f>
        <v>0</v>
      </c>
      <c r="H15" s="181"/>
      <c r="I15" s="182">
        <f>ROUND(E15*H15,2)</f>
        <v>0</v>
      </c>
      <c r="J15" s="181"/>
      <c r="K15" s="182">
        <f>ROUND(E15*J15,2)</f>
        <v>0</v>
      </c>
      <c r="L15" s="182">
        <v>21</v>
      </c>
      <c r="M15" s="182">
        <f>G15*(1+L15/100)</f>
        <v>0</v>
      </c>
      <c r="N15" s="182">
        <v>0</v>
      </c>
      <c r="O15" s="182">
        <f>ROUND(E15*N15,2)</f>
        <v>0</v>
      </c>
      <c r="P15" s="182">
        <v>0</v>
      </c>
      <c r="Q15" s="182">
        <f>ROUND(E15*P15,2)</f>
        <v>0</v>
      </c>
      <c r="R15" s="182"/>
      <c r="S15" s="182" t="s">
        <v>323</v>
      </c>
      <c r="T15" s="183" t="s">
        <v>324</v>
      </c>
      <c r="U15" s="159">
        <v>0</v>
      </c>
      <c r="V15" s="159">
        <f>ROUND(E15*U15,2)</f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475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">
      <c r="A16" s="163" t="s">
        <v>160</v>
      </c>
      <c r="B16" s="164" t="s">
        <v>87</v>
      </c>
      <c r="C16" s="185" t="s">
        <v>89</v>
      </c>
      <c r="D16" s="165"/>
      <c r="E16" s="166"/>
      <c r="F16" s="167"/>
      <c r="G16" s="167">
        <f>SUMIF(AG17:AG20,"&lt;&gt;NOR",G17:G20)</f>
        <v>0</v>
      </c>
      <c r="H16" s="167"/>
      <c r="I16" s="167">
        <f>SUM(I17:I20)</f>
        <v>0</v>
      </c>
      <c r="J16" s="167"/>
      <c r="K16" s="167">
        <f>SUM(K17:K20)</f>
        <v>0</v>
      </c>
      <c r="L16" s="167"/>
      <c r="M16" s="167">
        <f>SUM(M17:M20)</f>
        <v>0</v>
      </c>
      <c r="N16" s="167"/>
      <c r="O16" s="167">
        <f>SUM(O17:O20)</f>
        <v>0</v>
      </c>
      <c r="P16" s="167"/>
      <c r="Q16" s="167">
        <f>SUM(Q17:Q20)</f>
        <v>0</v>
      </c>
      <c r="R16" s="167"/>
      <c r="S16" s="167"/>
      <c r="T16" s="168"/>
      <c r="U16" s="162"/>
      <c r="V16" s="162">
        <f>SUM(V17:V20)</f>
        <v>0</v>
      </c>
      <c r="W16" s="162"/>
      <c r="AG16" t="s">
        <v>161</v>
      </c>
    </row>
    <row r="17" spans="1:60" outlineLevel="1" x14ac:dyDescent="0.2">
      <c r="A17" s="177">
        <v>7</v>
      </c>
      <c r="B17" s="178" t="s">
        <v>409</v>
      </c>
      <c r="C17" s="188" t="s">
        <v>480</v>
      </c>
      <c r="D17" s="179" t="s">
        <v>411</v>
      </c>
      <c r="E17" s="180">
        <v>34</v>
      </c>
      <c r="F17" s="181"/>
      <c r="G17" s="182">
        <f>ROUND(E17*F17,2)</f>
        <v>0</v>
      </c>
      <c r="H17" s="181"/>
      <c r="I17" s="182">
        <f>ROUND(E17*H17,2)</f>
        <v>0</v>
      </c>
      <c r="J17" s="181"/>
      <c r="K17" s="182">
        <f>ROUND(E17*J17,2)</f>
        <v>0</v>
      </c>
      <c r="L17" s="182">
        <v>21</v>
      </c>
      <c r="M17" s="182">
        <f>G17*(1+L17/100)</f>
        <v>0</v>
      </c>
      <c r="N17" s="182">
        <v>0</v>
      </c>
      <c r="O17" s="182">
        <f>ROUND(E17*N17,2)</f>
        <v>0</v>
      </c>
      <c r="P17" s="182">
        <v>0</v>
      </c>
      <c r="Q17" s="182">
        <f>ROUND(E17*P17,2)</f>
        <v>0</v>
      </c>
      <c r="R17" s="182"/>
      <c r="S17" s="182" t="s">
        <v>323</v>
      </c>
      <c r="T17" s="183" t="s">
        <v>324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166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7">
        <v>8</v>
      </c>
      <c r="B18" s="178" t="s">
        <v>409</v>
      </c>
      <c r="C18" s="188" t="s">
        <v>481</v>
      </c>
      <c r="D18" s="179" t="s">
        <v>411</v>
      </c>
      <c r="E18" s="180">
        <v>20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2">
        <v>0</v>
      </c>
      <c r="O18" s="182">
        <f>ROUND(E18*N18,2)</f>
        <v>0</v>
      </c>
      <c r="P18" s="182">
        <v>0</v>
      </c>
      <c r="Q18" s="182">
        <f>ROUND(E18*P18,2)</f>
        <v>0</v>
      </c>
      <c r="R18" s="182"/>
      <c r="S18" s="182" t="s">
        <v>323</v>
      </c>
      <c r="T18" s="183" t="s">
        <v>324</v>
      </c>
      <c r="U18" s="159">
        <v>0</v>
      </c>
      <c r="V18" s="159">
        <f>ROUND(E18*U18,2)</f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475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77">
        <v>9</v>
      </c>
      <c r="B19" s="178" t="s">
        <v>409</v>
      </c>
      <c r="C19" s="188" t="s">
        <v>482</v>
      </c>
      <c r="D19" s="179" t="s">
        <v>411</v>
      </c>
      <c r="E19" s="180">
        <v>10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2">
        <v>0</v>
      </c>
      <c r="O19" s="182">
        <f>ROUND(E19*N19,2)</f>
        <v>0</v>
      </c>
      <c r="P19" s="182">
        <v>0</v>
      </c>
      <c r="Q19" s="182">
        <f>ROUND(E19*P19,2)</f>
        <v>0</v>
      </c>
      <c r="R19" s="182"/>
      <c r="S19" s="182" t="s">
        <v>323</v>
      </c>
      <c r="T19" s="183" t="s">
        <v>324</v>
      </c>
      <c r="U19" s="159">
        <v>0</v>
      </c>
      <c r="V19" s="159">
        <f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475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77">
        <v>10</v>
      </c>
      <c r="B20" s="178" t="s">
        <v>409</v>
      </c>
      <c r="C20" s="188" t="s">
        <v>483</v>
      </c>
      <c r="D20" s="179" t="s">
        <v>411</v>
      </c>
      <c r="E20" s="180">
        <v>10</v>
      </c>
      <c r="F20" s="181"/>
      <c r="G20" s="182">
        <f>ROUND(E20*F20,2)</f>
        <v>0</v>
      </c>
      <c r="H20" s="181"/>
      <c r="I20" s="182">
        <f>ROUND(E20*H20,2)</f>
        <v>0</v>
      </c>
      <c r="J20" s="181"/>
      <c r="K20" s="182">
        <f>ROUND(E20*J20,2)</f>
        <v>0</v>
      </c>
      <c r="L20" s="182">
        <v>21</v>
      </c>
      <c r="M20" s="182">
        <f>G20*(1+L20/100)</f>
        <v>0</v>
      </c>
      <c r="N20" s="182">
        <v>0</v>
      </c>
      <c r="O20" s="182">
        <f>ROUND(E20*N20,2)</f>
        <v>0</v>
      </c>
      <c r="P20" s="182">
        <v>0</v>
      </c>
      <c r="Q20" s="182">
        <f>ROUND(E20*P20,2)</f>
        <v>0</v>
      </c>
      <c r="R20" s="182"/>
      <c r="S20" s="182" t="s">
        <v>323</v>
      </c>
      <c r="T20" s="183" t="s">
        <v>324</v>
      </c>
      <c r="U20" s="159">
        <v>0</v>
      </c>
      <c r="V20" s="159">
        <f>ROUND(E20*U20,2)</f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475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x14ac:dyDescent="0.2">
      <c r="A21" s="163" t="s">
        <v>160</v>
      </c>
      <c r="B21" s="164" t="s">
        <v>90</v>
      </c>
      <c r="C21" s="185" t="s">
        <v>91</v>
      </c>
      <c r="D21" s="165"/>
      <c r="E21" s="166"/>
      <c r="F21" s="167"/>
      <c r="G21" s="167">
        <f>SUMIF(AG22:AG28,"&lt;&gt;NOR",G22:G28)</f>
        <v>0</v>
      </c>
      <c r="H21" s="167"/>
      <c r="I21" s="167">
        <f>SUM(I22:I28)</f>
        <v>0</v>
      </c>
      <c r="J21" s="167"/>
      <c r="K21" s="167">
        <f>SUM(K22:K28)</f>
        <v>0</v>
      </c>
      <c r="L21" s="167"/>
      <c r="M21" s="167">
        <f>SUM(M22:M28)</f>
        <v>0</v>
      </c>
      <c r="N21" s="167"/>
      <c r="O21" s="167">
        <f>SUM(O22:O28)</f>
        <v>0</v>
      </c>
      <c r="P21" s="167"/>
      <c r="Q21" s="167">
        <f>SUM(Q22:Q28)</f>
        <v>0</v>
      </c>
      <c r="R21" s="167"/>
      <c r="S21" s="167"/>
      <c r="T21" s="168"/>
      <c r="U21" s="162"/>
      <c r="V21" s="162">
        <f>SUM(V22:V28)</f>
        <v>0</v>
      </c>
      <c r="W21" s="162"/>
      <c r="AG21" t="s">
        <v>161</v>
      </c>
    </row>
    <row r="22" spans="1:60" outlineLevel="1" x14ac:dyDescent="0.2">
      <c r="A22" s="177">
        <v>11</v>
      </c>
      <c r="B22" s="178" t="s">
        <v>412</v>
      </c>
      <c r="C22" s="188" t="s">
        <v>484</v>
      </c>
      <c r="D22" s="179" t="s">
        <v>283</v>
      </c>
      <c r="E22" s="180">
        <v>850</v>
      </c>
      <c r="F22" s="181"/>
      <c r="G22" s="182">
        <f t="shared" ref="G22:G28" si="0">ROUND(E22*F22,2)</f>
        <v>0</v>
      </c>
      <c r="H22" s="181"/>
      <c r="I22" s="182">
        <f t="shared" ref="I22:I28" si="1">ROUND(E22*H22,2)</f>
        <v>0</v>
      </c>
      <c r="J22" s="181"/>
      <c r="K22" s="182">
        <f t="shared" ref="K22:K28" si="2">ROUND(E22*J22,2)</f>
        <v>0</v>
      </c>
      <c r="L22" s="182">
        <v>21</v>
      </c>
      <c r="M22" s="182">
        <f t="shared" ref="M22:M28" si="3">G22*(1+L22/100)</f>
        <v>0</v>
      </c>
      <c r="N22" s="182">
        <v>0</v>
      </c>
      <c r="O22" s="182">
        <f t="shared" ref="O22:O28" si="4">ROUND(E22*N22,2)</f>
        <v>0</v>
      </c>
      <c r="P22" s="182">
        <v>0</v>
      </c>
      <c r="Q22" s="182">
        <f t="shared" ref="Q22:Q28" si="5">ROUND(E22*P22,2)</f>
        <v>0</v>
      </c>
      <c r="R22" s="182"/>
      <c r="S22" s="182" t="s">
        <v>323</v>
      </c>
      <c r="T22" s="183" t="s">
        <v>324</v>
      </c>
      <c r="U22" s="159">
        <v>0</v>
      </c>
      <c r="V22" s="159">
        <f t="shared" ref="V22:V28" si="6">ROUND(E22*U22,2)</f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166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77">
        <v>12</v>
      </c>
      <c r="B23" s="178" t="s">
        <v>412</v>
      </c>
      <c r="C23" s="188" t="s">
        <v>527</v>
      </c>
      <c r="D23" s="179" t="s">
        <v>283</v>
      </c>
      <c r="E23" s="180">
        <v>140</v>
      </c>
      <c r="F23" s="181"/>
      <c r="G23" s="182">
        <f t="shared" si="0"/>
        <v>0</v>
      </c>
      <c r="H23" s="181"/>
      <c r="I23" s="182">
        <f t="shared" si="1"/>
        <v>0</v>
      </c>
      <c r="J23" s="181"/>
      <c r="K23" s="182">
        <f t="shared" si="2"/>
        <v>0</v>
      </c>
      <c r="L23" s="182">
        <v>21</v>
      </c>
      <c r="M23" s="182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2"/>
      <c r="S23" s="182" t="s">
        <v>323</v>
      </c>
      <c r="T23" s="183" t="s">
        <v>324</v>
      </c>
      <c r="U23" s="159">
        <v>0</v>
      </c>
      <c r="V23" s="159">
        <f t="shared" si="6"/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475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77">
        <v>13</v>
      </c>
      <c r="B24" s="178" t="s">
        <v>412</v>
      </c>
      <c r="C24" s="188" t="s">
        <v>485</v>
      </c>
      <c r="D24" s="179" t="s">
        <v>283</v>
      </c>
      <c r="E24" s="180">
        <v>140</v>
      </c>
      <c r="F24" s="181"/>
      <c r="G24" s="182">
        <f t="shared" si="0"/>
        <v>0</v>
      </c>
      <c r="H24" s="181"/>
      <c r="I24" s="182">
        <f t="shared" si="1"/>
        <v>0</v>
      </c>
      <c r="J24" s="181"/>
      <c r="K24" s="182">
        <f t="shared" si="2"/>
        <v>0</v>
      </c>
      <c r="L24" s="182">
        <v>21</v>
      </c>
      <c r="M24" s="182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2"/>
      <c r="S24" s="182" t="s">
        <v>323</v>
      </c>
      <c r="T24" s="183" t="s">
        <v>324</v>
      </c>
      <c r="U24" s="159">
        <v>0</v>
      </c>
      <c r="V24" s="159">
        <f t="shared" si="6"/>
        <v>0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475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7">
        <v>14</v>
      </c>
      <c r="B25" s="178" t="s">
        <v>412</v>
      </c>
      <c r="C25" s="188" t="s">
        <v>486</v>
      </c>
      <c r="D25" s="179" t="s">
        <v>411</v>
      </c>
      <c r="E25" s="180">
        <v>9</v>
      </c>
      <c r="F25" s="181"/>
      <c r="G25" s="182">
        <f t="shared" si="0"/>
        <v>0</v>
      </c>
      <c r="H25" s="181"/>
      <c r="I25" s="182">
        <f t="shared" si="1"/>
        <v>0</v>
      </c>
      <c r="J25" s="181"/>
      <c r="K25" s="182">
        <f t="shared" si="2"/>
        <v>0</v>
      </c>
      <c r="L25" s="182">
        <v>21</v>
      </c>
      <c r="M25" s="182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2"/>
      <c r="S25" s="182" t="s">
        <v>323</v>
      </c>
      <c r="T25" s="183" t="s">
        <v>324</v>
      </c>
      <c r="U25" s="159">
        <v>0</v>
      </c>
      <c r="V25" s="159">
        <f t="shared" si="6"/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475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7">
        <v>15</v>
      </c>
      <c r="B26" s="178" t="s">
        <v>412</v>
      </c>
      <c r="C26" s="188" t="s">
        <v>487</v>
      </c>
      <c r="D26" s="179" t="s">
        <v>164</v>
      </c>
      <c r="E26" s="180">
        <v>0.30000000000000004</v>
      </c>
      <c r="F26" s="181"/>
      <c r="G26" s="182">
        <f t="shared" si="0"/>
        <v>0</v>
      </c>
      <c r="H26" s="181"/>
      <c r="I26" s="182">
        <f t="shared" si="1"/>
        <v>0</v>
      </c>
      <c r="J26" s="181"/>
      <c r="K26" s="182">
        <f t="shared" si="2"/>
        <v>0</v>
      </c>
      <c r="L26" s="182">
        <v>21</v>
      </c>
      <c r="M26" s="182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2"/>
      <c r="S26" s="182" t="s">
        <v>323</v>
      </c>
      <c r="T26" s="183" t="s">
        <v>324</v>
      </c>
      <c r="U26" s="159">
        <v>0</v>
      </c>
      <c r="V26" s="159">
        <f t="shared" si="6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475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7">
        <v>16</v>
      </c>
      <c r="B27" s="178" t="s">
        <v>414</v>
      </c>
      <c r="C27" s="188" t="s">
        <v>488</v>
      </c>
      <c r="D27" s="179" t="s">
        <v>461</v>
      </c>
      <c r="E27" s="180">
        <v>1</v>
      </c>
      <c r="F27" s="181"/>
      <c r="G27" s="182">
        <f t="shared" si="0"/>
        <v>0</v>
      </c>
      <c r="H27" s="181"/>
      <c r="I27" s="182">
        <f t="shared" si="1"/>
        <v>0</v>
      </c>
      <c r="J27" s="181"/>
      <c r="K27" s="182">
        <f t="shared" si="2"/>
        <v>0</v>
      </c>
      <c r="L27" s="182">
        <v>21</v>
      </c>
      <c r="M27" s="182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2"/>
      <c r="S27" s="182" t="s">
        <v>323</v>
      </c>
      <c r="T27" s="183" t="s">
        <v>324</v>
      </c>
      <c r="U27" s="159">
        <v>0</v>
      </c>
      <c r="V27" s="159">
        <f t="shared" si="6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166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77">
        <v>17</v>
      </c>
      <c r="B28" s="178" t="s">
        <v>414</v>
      </c>
      <c r="C28" s="188" t="s">
        <v>489</v>
      </c>
      <c r="D28" s="179" t="s">
        <v>205</v>
      </c>
      <c r="E28" s="180">
        <v>0.70000000000000007</v>
      </c>
      <c r="F28" s="181"/>
      <c r="G28" s="182">
        <f t="shared" si="0"/>
        <v>0</v>
      </c>
      <c r="H28" s="181"/>
      <c r="I28" s="182">
        <f t="shared" si="1"/>
        <v>0</v>
      </c>
      <c r="J28" s="181"/>
      <c r="K28" s="182">
        <f t="shared" si="2"/>
        <v>0</v>
      </c>
      <c r="L28" s="182">
        <v>21</v>
      </c>
      <c r="M28" s="182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2"/>
      <c r="S28" s="182" t="s">
        <v>323</v>
      </c>
      <c r="T28" s="183" t="s">
        <v>324</v>
      </c>
      <c r="U28" s="159">
        <v>0</v>
      </c>
      <c r="V28" s="159">
        <f t="shared" si="6"/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475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">
      <c r="A29" s="163" t="s">
        <v>160</v>
      </c>
      <c r="B29" s="164" t="s">
        <v>92</v>
      </c>
      <c r="C29" s="185" t="s">
        <v>93</v>
      </c>
      <c r="D29" s="165"/>
      <c r="E29" s="166"/>
      <c r="F29" s="167"/>
      <c r="G29" s="167">
        <f>SUMIF(AG30:AG30,"&lt;&gt;NOR",G30:G30)</f>
        <v>0</v>
      </c>
      <c r="H29" s="167"/>
      <c r="I29" s="167">
        <f>SUM(I30:I30)</f>
        <v>0</v>
      </c>
      <c r="J29" s="167"/>
      <c r="K29" s="167">
        <f>SUM(K30:K30)</f>
        <v>0</v>
      </c>
      <c r="L29" s="167"/>
      <c r="M29" s="167">
        <f>SUM(M30:M30)</f>
        <v>0</v>
      </c>
      <c r="N29" s="167"/>
      <c r="O29" s="167">
        <f>SUM(O30:O30)</f>
        <v>0</v>
      </c>
      <c r="P29" s="167"/>
      <c r="Q29" s="167">
        <f>SUM(Q30:Q30)</f>
        <v>0</v>
      </c>
      <c r="R29" s="167"/>
      <c r="S29" s="167"/>
      <c r="T29" s="168"/>
      <c r="U29" s="162"/>
      <c r="V29" s="162">
        <f>SUM(V30:V30)</f>
        <v>0</v>
      </c>
      <c r="W29" s="162"/>
      <c r="AG29" t="s">
        <v>161</v>
      </c>
    </row>
    <row r="30" spans="1:60" outlineLevel="1" x14ac:dyDescent="0.2">
      <c r="A30" s="177">
        <v>18</v>
      </c>
      <c r="B30" s="178" t="s">
        <v>414</v>
      </c>
      <c r="C30" s="188" t="s">
        <v>490</v>
      </c>
      <c r="D30" s="179" t="s">
        <v>411</v>
      </c>
      <c r="E30" s="180">
        <v>1</v>
      </c>
      <c r="F30" s="181"/>
      <c r="G30" s="182">
        <f>ROUND(E30*F30,2)</f>
        <v>0</v>
      </c>
      <c r="H30" s="181"/>
      <c r="I30" s="182">
        <f>ROUND(E30*H30,2)</f>
        <v>0</v>
      </c>
      <c r="J30" s="181"/>
      <c r="K30" s="182">
        <f>ROUND(E30*J30,2)</f>
        <v>0</v>
      </c>
      <c r="L30" s="182">
        <v>21</v>
      </c>
      <c r="M30" s="182">
        <f>G30*(1+L30/100)</f>
        <v>0</v>
      </c>
      <c r="N30" s="182">
        <v>0</v>
      </c>
      <c r="O30" s="182">
        <f>ROUND(E30*N30,2)</f>
        <v>0</v>
      </c>
      <c r="P30" s="182">
        <v>0</v>
      </c>
      <c r="Q30" s="182">
        <f>ROUND(E30*P30,2)</f>
        <v>0</v>
      </c>
      <c r="R30" s="182"/>
      <c r="S30" s="182" t="s">
        <v>323</v>
      </c>
      <c r="T30" s="183" t="s">
        <v>324</v>
      </c>
      <c r="U30" s="159">
        <v>0</v>
      </c>
      <c r="V30" s="159">
        <f>ROUND(E30*U30,2)</f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475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">
      <c r="A31" s="163" t="s">
        <v>160</v>
      </c>
      <c r="B31" s="164" t="s">
        <v>130</v>
      </c>
      <c r="C31" s="185" t="s">
        <v>131</v>
      </c>
      <c r="D31" s="165"/>
      <c r="E31" s="166"/>
      <c r="F31" s="167"/>
      <c r="G31" s="167">
        <f>SUMIF(AG32:AG34,"&lt;&gt;NOR",G32:G34)</f>
        <v>0</v>
      </c>
      <c r="H31" s="167"/>
      <c r="I31" s="167">
        <f>SUM(I32:I34)</f>
        <v>0</v>
      </c>
      <c r="J31" s="167"/>
      <c r="K31" s="167">
        <f>SUM(K32:K34)</f>
        <v>0</v>
      </c>
      <c r="L31" s="167"/>
      <c r="M31" s="167">
        <f>SUM(M32:M34)</f>
        <v>0</v>
      </c>
      <c r="N31" s="167"/>
      <c r="O31" s="167">
        <f>SUM(O32:O34)</f>
        <v>0</v>
      </c>
      <c r="P31" s="167"/>
      <c r="Q31" s="167">
        <f>SUM(Q32:Q34)</f>
        <v>0</v>
      </c>
      <c r="R31" s="167"/>
      <c r="S31" s="167"/>
      <c r="T31" s="168"/>
      <c r="U31" s="162"/>
      <c r="V31" s="162">
        <f>SUM(V32:V34)</f>
        <v>0</v>
      </c>
      <c r="W31" s="162"/>
      <c r="AG31" t="s">
        <v>161</v>
      </c>
    </row>
    <row r="32" spans="1:60" outlineLevel="1" x14ac:dyDescent="0.2">
      <c r="A32" s="177">
        <v>19</v>
      </c>
      <c r="B32" s="178" t="s">
        <v>416</v>
      </c>
      <c r="C32" s="188" t="s">
        <v>491</v>
      </c>
      <c r="D32" s="179" t="s">
        <v>411</v>
      </c>
      <c r="E32" s="180">
        <v>34</v>
      </c>
      <c r="F32" s="181"/>
      <c r="G32" s="182">
        <f>ROUND(E32*F32,2)</f>
        <v>0</v>
      </c>
      <c r="H32" s="181"/>
      <c r="I32" s="182">
        <f>ROUND(E32*H32,2)</f>
        <v>0</v>
      </c>
      <c r="J32" s="181"/>
      <c r="K32" s="182">
        <f>ROUND(E32*J32,2)</f>
        <v>0</v>
      </c>
      <c r="L32" s="182">
        <v>21</v>
      </c>
      <c r="M32" s="182">
        <f>G32*(1+L32/100)</f>
        <v>0</v>
      </c>
      <c r="N32" s="182">
        <v>0</v>
      </c>
      <c r="O32" s="182">
        <f>ROUND(E32*N32,2)</f>
        <v>0</v>
      </c>
      <c r="P32" s="182">
        <v>0</v>
      </c>
      <c r="Q32" s="182">
        <f>ROUND(E32*P32,2)</f>
        <v>0</v>
      </c>
      <c r="R32" s="182"/>
      <c r="S32" s="182" t="s">
        <v>323</v>
      </c>
      <c r="T32" s="183" t="s">
        <v>324</v>
      </c>
      <c r="U32" s="159">
        <v>0</v>
      </c>
      <c r="V32" s="159">
        <f>ROUND(E32*U32,2)</f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166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7">
        <v>20</v>
      </c>
      <c r="B33" s="178" t="s">
        <v>416</v>
      </c>
      <c r="C33" s="188" t="s">
        <v>492</v>
      </c>
      <c r="D33" s="179" t="s">
        <v>448</v>
      </c>
      <c r="E33" s="180">
        <v>5</v>
      </c>
      <c r="F33" s="181"/>
      <c r="G33" s="182">
        <f>ROUND(E33*F33,2)</f>
        <v>0</v>
      </c>
      <c r="H33" s="181"/>
      <c r="I33" s="182">
        <f>ROUND(E33*H33,2)</f>
        <v>0</v>
      </c>
      <c r="J33" s="181"/>
      <c r="K33" s="182">
        <f>ROUND(E33*J33,2)</f>
        <v>0</v>
      </c>
      <c r="L33" s="182">
        <v>21</v>
      </c>
      <c r="M33" s="182">
        <f>G33*(1+L33/100)</f>
        <v>0</v>
      </c>
      <c r="N33" s="182">
        <v>0</v>
      </c>
      <c r="O33" s="182">
        <f>ROUND(E33*N33,2)</f>
        <v>0</v>
      </c>
      <c r="P33" s="182">
        <v>0</v>
      </c>
      <c r="Q33" s="182">
        <f>ROUND(E33*P33,2)</f>
        <v>0</v>
      </c>
      <c r="R33" s="182"/>
      <c r="S33" s="182" t="s">
        <v>323</v>
      </c>
      <c r="T33" s="183" t="s">
        <v>324</v>
      </c>
      <c r="U33" s="159">
        <v>0</v>
      </c>
      <c r="V33" s="159">
        <f>ROUND(E33*U33,2)</f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475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69">
        <v>21</v>
      </c>
      <c r="B34" s="170" t="s">
        <v>416</v>
      </c>
      <c r="C34" s="186" t="s">
        <v>493</v>
      </c>
      <c r="D34" s="171" t="s">
        <v>448</v>
      </c>
      <c r="E34" s="172">
        <v>6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4">
        <v>0</v>
      </c>
      <c r="O34" s="174">
        <f>ROUND(E34*N34,2)</f>
        <v>0</v>
      </c>
      <c r="P34" s="174">
        <v>0</v>
      </c>
      <c r="Q34" s="174">
        <f>ROUND(E34*P34,2)</f>
        <v>0</v>
      </c>
      <c r="R34" s="174"/>
      <c r="S34" s="174" t="s">
        <v>323</v>
      </c>
      <c r="T34" s="175" t="s">
        <v>324</v>
      </c>
      <c r="U34" s="159">
        <v>0</v>
      </c>
      <c r="V34" s="159">
        <f>ROUND(E34*U34,2)</f>
        <v>0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475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">
      <c r="A35" s="5"/>
      <c r="B35" s="6"/>
      <c r="C35" s="189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AE35">
        <v>15</v>
      </c>
      <c r="AF35">
        <v>21</v>
      </c>
    </row>
    <row r="36" spans="1:60" x14ac:dyDescent="0.2">
      <c r="A36" s="153"/>
      <c r="B36" s="154" t="s">
        <v>29</v>
      </c>
      <c r="C36" s="190"/>
      <c r="D36" s="155"/>
      <c r="E36" s="156"/>
      <c r="F36" s="156"/>
      <c r="G36" s="184">
        <f>G8+G13+G16+G21+G29+G31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E36">
        <f>SUMIF(L7:L34,AE35,G7:G34)</f>
        <v>0</v>
      </c>
      <c r="AF36">
        <f>SUMIF(L7:L34,AF35,G7:G34)</f>
        <v>0</v>
      </c>
      <c r="AG36" t="s">
        <v>403</v>
      </c>
    </row>
    <row r="37" spans="1:60" x14ac:dyDescent="0.2">
      <c r="C37" s="191"/>
      <c r="D37" s="141"/>
      <c r="AG37" t="s">
        <v>405</v>
      </c>
    </row>
    <row r="38" spans="1:60" x14ac:dyDescent="0.2">
      <c r="D38" s="141"/>
    </row>
    <row r="39" spans="1:60" x14ac:dyDescent="0.2">
      <c r="D39" s="141"/>
    </row>
    <row r="40" spans="1:60" x14ac:dyDescent="0.2">
      <c r="D40" s="141"/>
    </row>
    <row r="41" spans="1:60" x14ac:dyDescent="0.2">
      <c r="D41" s="141"/>
    </row>
    <row r="42" spans="1:60" x14ac:dyDescent="0.2">
      <c r="D42" s="141"/>
    </row>
    <row r="43" spans="1:60" x14ac:dyDescent="0.2">
      <c r="D43" s="141"/>
    </row>
    <row r="44" spans="1:60" x14ac:dyDescent="0.2">
      <c r="D44" s="141"/>
    </row>
    <row r="45" spans="1:60" x14ac:dyDescent="0.2">
      <c r="D45" s="141"/>
    </row>
    <row r="46" spans="1:60" x14ac:dyDescent="0.2">
      <c r="D46" s="141"/>
    </row>
    <row r="47" spans="1:60" x14ac:dyDescent="0.2">
      <c r="D47" s="141"/>
    </row>
    <row r="48" spans="1:60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62</vt:i4>
      </vt:variant>
    </vt:vector>
  </HeadingPairs>
  <TitlesOfParts>
    <vt:vector size="73" baseType="lpstr">
      <vt:lpstr>Pokyny pro vyplnění</vt:lpstr>
      <vt:lpstr>Stavba</vt:lpstr>
      <vt:lpstr>VzorPolozky</vt:lpstr>
      <vt:lpstr>S01 1 Pol</vt:lpstr>
      <vt:lpstr>S02 01 Pol</vt:lpstr>
      <vt:lpstr>S02 02 Pol</vt:lpstr>
      <vt:lpstr>S02 03 Pol</vt:lpstr>
      <vt:lpstr>S02 04 Pol</vt:lpstr>
      <vt:lpstr>S03 01 Pol</vt:lpstr>
      <vt:lpstr>S03 02 Pol</vt:lpstr>
      <vt:lpstr>S03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'S01 1 Pol'!Názvy_tisku</vt:lpstr>
      <vt:lpstr>'S02 01 Pol'!Názvy_tisku</vt:lpstr>
      <vt:lpstr>'S02 02 Pol'!Názvy_tisku</vt:lpstr>
      <vt:lpstr>'S02 03 Pol'!Názvy_tisku</vt:lpstr>
      <vt:lpstr>'S02 04 Pol'!Názvy_tisku</vt:lpstr>
      <vt:lpstr>'S03 01 Pol'!Názvy_tisku</vt:lpstr>
      <vt:lpstr>'S03 02 Pol'!Názvy_tisku</vt:lpstr>
      <vt:lpstr>'S03 03 Pol'!Názvy_tisku</vt:lpstr>
      <vt:lpstr>oadresa</vt:lpstr>
      <vt:lpstr>Stavba!Objednatel</vt:lpstr>
      <vt:lpstr>Stavba!Objekt</vt:lpstr>
      <vt:lpstr>'S01 1 Pol'!Oblast_tisku</vt:lpstr>
      <vt:lpstr>'S02 01 Pol'!Oblast_tisku</vt:lpstr>
      <vt:lpstr>'S02 02 Pol'!Oblast_tisku</vt:lpstr>
      <vt:lpstr>'S02 03 Pol'!Oblast_tisku</vt:lpstr>
      <vt:lpstr>'S02 04 Pol'!Oblast_tisku</vt:lpstr>
      <vt:lpstr>'S03 01 Pol'!Oblast_tisku</vt:lpstr>
      <vt:lpstr>'S03 02 Pol'!Oblast_tisku</vt:lpstr>
      <vt:lpstr>'S03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Vozňák Jiří</cp:lastModifiedBy>
  <cp:lastPrinted>2014-02-28T09:52:57Z</cp:lastPrinted>
  <dcterms:created xsi:type="dcterms:W3CDTF">2009-04-08T07:15:50Z</dcterms:created>
  <dcterms:modified xsi:type="dcterms:W3CDTF">2018-07-13T09:03:53Z</dcterms:modified>
</cp:coreProperties>
</file>