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60" windowWidth="29040" windowHeight="15780" activeTab="3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Pol'!$A$1:$X$249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I10" i="12"/>
  <c r="K10" i="12"/>
  <c r="M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O8" i="12" s="1"/>
  <c r="Q12" i="12"/>
  <c r="V12" i="12"/>
  <c r="G13" i="12"/>
  <c r="I13" i="12"/>
  <c r="K13" i="12"/>
  <c r="M13" i="12"/>
  <c r="O13" i="12"/>
  <c r="Q13" i="12"/>
  <c r="V13" i="12"/>
  <c r="G14" i="12"/>
  <c r="I50" i="1" s="1"/>
  <c r="G15" i="12"/>
  <c r="M15" i="12" s="1"/>
  <c r="M14" i="12" s="1"/>
  <c r="I15" i="12"/>
  <c r="I14" i="12" s="1"/>
  <c r="K15" i="12"/>
  <c r="K14" i="12" s="1"/>
  <c r="O15" i="12"/>
  <c r="O14" i="12" s="1"/>
  <c r="Q15" i="12"/>
  <c r="Q14" i="12" s="1"/>
  <c r="V15" i="12"/>
  <c r="V14" i="12" s="1"/>
  <c r="G17" i="12"/>
  <c r="I17" i="12"/>
  <c r="K17" i="12"/>
  <c r="M17" i="12"/>
  <c r="O17" i="12"/>
  <c r="Q17" i="12"/>
  <c r="V17" i="12"/>
  <c r="G18" i="12"/>
  <c r="M18" i="12" s="1"/>
  <c r="I18" i="12"/>
  <c r="K18" i="12"/>
  <c r="K16" i="12" s="1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4" i="12"/>
  <c r="M24" i="12" s="1"/>
  <c r="M23" i="12" s="1"/>
  <c r="I24" i="12"/>
  <c r="I23" i="12" s="1"/>
  <c r="K24" i="12"/>
  <c r="K23" i="12" s="1"/>
  <c r="O24" i="12"/>
  <c r="O23" i="12" s="1"/>
  <c r="Q24" i="12"/>
  <c r="Q23" i="12" s="1"/>
  <c r="V24" i="12"/>
  <c r="V23" i="12" s="1"/>
  <c r="Q25" i="12"/>
  <c r="G26" i="12"/>
  <c r="M26" i="12" s="1"/>
  <c r="M25" i="12" s="1"/>
  <c r="I26" i="12"/>
  <c r="I25" i="12" s="1"/>
  <c r="K26" i="12"/>
  <c r="K25" i="12" s="1"/>
  <c r="O26" i="12"/>
  <c r="O25" i="12" s="1"/>
  <c r="Q26" i="12"/>
  <c r="V26" i="12"/>
  <c r="V25" i="12" s="1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I38" i="12"/>
  <c r="K38" i="12"/>
  <c r="M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I62" i="12"/>
  <c r="K62" i="12"/>
  <c r="M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I65" i="12"/>
  <c r="K65" i="12"/>
  <c r="M65" i="12"/>
  <c r="O65" i="12"/>
  <c r="Q65" i="12"/>
  <c r="V65" i="12"/>
  <c r="G66" i="12"/>
  <c r="I66" i="12"/>
  <c r="K66" i="12"/>
  <c r="M66" i="12"/>
  <c r="O66" i="12"/>
  <c r="Q66" i="12"/>
  <c r="V66" i="12"/>
  <c r="G67" i="12"/>
  <c r="M67" i="12" s="1"/>
  <c r="I67" i="12"/>
  <c r="K67" i="12"/>
  <c r="O67" i="12"/>
  <c r="Q67" i="12"/>
  <c r="V67" i="12"/>
  <c r="G68" i="12"/>
  <c r="I68" i="12"/>
  <c r="K68" i="12"/>
  <c r="M68" i="12"/>
  <c r="O68" i="12"/>
  <c r="Q68" i="12"/>
  <c r="V68" i="12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I72" i="12"/>
  <c r="K72" i="12"/>
  <c r="M72" i="12"/>
  <c r="O72" i="12"/>
  <c r="Q72" i="12"/>
  <c r="V72" i="12"/>
  <c r="G73" i="12"/>
  <c r="I73" i="12"/>
  <c r="K73" i="12"/>
  <c r="M73" i="12"/>
  <c r="O73" i="12"/>
  <c r="Q73" i="12"/>
  <c r="V73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I78" i="12"/>
  <c r="K78" i="12"/>
  <c r="O78" i="12"/>
  <c r="Q78" i="12"/>
  <c r="V78" i="12"/>
  <c r="G79" i="12"/>
  <c r="I79" i="12"/>
  <c r="K79" i="12"/>
  <c r="M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5" i="12"/>
  <c r="I85" i="12"/>
  <c r="K85" i="12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I90" i="12"/>
  <c r="K90" i="12"/>
  <c r="M90" i="12"/>
  <c r="O90" i="12"/>
  <c r="Q90" i="12"/>
  <c r="V90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G94" i="12" s="1"/>
  <c r="I59" i="1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I101" i="12"/>
  <c r="K101" i="12"/>
  <c r="M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9" i="12"/>
  <c r="I109" i="12"/>
  <c r="K109" i="12"/>
  <c r="M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8" i="12"/>
  <c r="M118" i="12" s="1"/>
  <c r="I118" i="12"/>
  <c r="K118" i="12"/>
  <c r="O118" i="12"/>
  <c r="Q118" i="12"/>
  <c r="V118" i="12"/>
  <c r="G119" i="12"/>
  <c r="I119" i="12"/>
  <c r="K119" i="12"/>
  <c r="M119" i="12"/>
  <c r="O119" i="12"/>
  <c r="Q119" i="12"/>
  <c r="V119" i="12"/>
  <c r="G120" i="12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I124" i="12"/>
  <c r="K124" i="12"/>
  <c r="M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I127" i="12"/>
  <c r="K127" i="12"/>
  <c r="M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I132" i="12"/>
  <c r="K132" i="12"/>
  <c r="M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I136" i="12"/>
  <c r="K136" i="12"/>
  <c r="M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40" i="12"/>
  <c r="M140" i="12" s="1"/>
  <c r="I140" i="12"/>
  <c r="K140" i="12"/>
  <c r="O140" i="12"/>
  <c r="Q140" i="12"/>
  <c r="Q139" i="12" s="1"/>
  <c r="V140" i="12"/>
  <c r="G141" i="12"/>
  <c r="M141" i="12" s="1"/>
  <c r="I141" i="12"/>
  <c r="K141" i="12"/>
  <c r="O141" i="12"/>
  <c r="Q141" i="12"/>
  <c r="V141" i="12"/>
  <c r="G142" i="12"/>
  <c r="I142" i="12"/>
  <c r="K142" i="12"/>
  <c r="M142" i="12"/>
  <c r="O142" i="12"/>
  <c r="Q142" i="12"/>
  <c r="V142" i="12"/>
  <c r="G143" i="12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6" i="12"/>
  <c r="I146" i="12"/>
  <c r="K146" i="12"/>
  <c r="M146" i="12"/>
  <c r="O146" i="12"/>
  <c r="Q146" i="12"/>
  <c r="V146" i="12"/>
  <c r="G147" i="12"/>
  <c r="G145" i="12" s="1"/>
  <c r="I63" i="1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I150" i="12"/>
  <c r="K150" i="12"/>
  <c r="M150" i="12"/>
  <c r="O150" i="12"/>
  <c r="Q150" i="12"/>
  <c r="V150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59" i="12"/>
  <c r="M159" i="12" s="1"/>
  <c r="I159" i="12"/>
  <c r="K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I161" i="12"/>
  <c r="K161" i="12"/>
  <c r="M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I164" i="12"/>
  <c r="K164" i="12"/>
  <c r="M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I166" i="12"/>
  <c r="K166" i="12"/>
  <c r="M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I169" i="12"/>
  <c r="K169" i="12"/>
  <c r="M169" i="12"/>
  <c r="O169" i="12"/>
  <c r="Q169" i="12"/>
  <c r="V169" i="12"/>
  <c r="G171" i="12"/>
  <c r="G170" i="12" s="1"/>
  <c r="I65" i="1" s="1"/>
  <c r="I171" i="12"/>
  <c r="I170" i="12" s="1"/>
  <c r="K171" i="12"/>
  <c r="K170" i="12" s="1"/>
  <c r="O171" i="12"/>
  <c r="O170" i="12" s="1"/>
  <c r="Q171" i="12"/>
  <c r="Q170" i="12" s="1"/>
  <c r="V171" i="12"/>
  <c r="V170" i="12" s="1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5" i="12"/>
  <c r="I175" i="12"/>
  <c r="K175" i="12"/>
  <c r="M175" i="12"/>
  <c r="O175" i="12"/>
  <c r="Q175" i="12"/>
  <c r="V175" i="12"/>
  <c r="G176" i="12"/>
  <c r="M176" i="12" s="1"/>
  <c r="I176" i="12"/>
  <c r="K176" i="12"/>
  <c r="O176" i="12"/>
  <c r="Q176" i="12"/>
  <c r="V176" i="12"/>
  <c r="G177" i="12"/>
  <c r="M177" i="12" s="1"/>
  <c r="I177" i="12"/>
  <c r="K177" i="12"/>
  <c r="O177" i="12"/>
  <c r="Q177" i="12"/>
  <c r="V177" i="12"/>
  <c r="G178" i="12"/>
  <c r="M178" i="12" s="1"/>
  <c r="I178" i="12"/>
  <c r="K178" i="12"/>
  <c r="O178" i="12"/>
  <c r="Q178" i="12"/>
  <c r="V178" i="12"/>
  <c r="G179" i="12"/>
  <c r="I179" i="12"/>
  <c r="K179" i="12"/>
  <c r="M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G184" i="12"/>
  <c r="M184" i="12" s="1"/>
  <c r="I184" i="12"/>
  <c r="K184" i="12"/>
  <c r="O184" i="12"/>
  <c r="Q184" i="12"/>
  <c r="V184" i="12"/>
  <c r="G185" i="12"/>
  <c r="I185" i="12"/>
  <c r="K185" i="12"/>
  <c r="M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I189" i="12"/>
  <c r="K189" i="12"/>
  <c r="M189" i="12"/>
  <c r="O189" i="12"/>
  <c r="Q189" i="12"/>
  <c r="V189" i="12"/>
  <c r="G190" i="12"/>
  <c r="M190" i="12" s="1"/>
  <c r="I190" i="12"/>
  <c r="K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G193" i="12"/>
  <c r="I193" i="12"/>
  <c r="K193" i="12"/>
  <c r="M193" i="12"/>
  <c r="O193" i="12"/>
  <c r="Q193" i="12"/>
  <c r="V193" i="12"/>
  <c r="G194" i="12"/>
  <c r="M194" i="12" s="1"/>
  <c r="I194" i="12"/>
  <c r="K194" i="12"/>
  <c r="O194" i="12"/>
  <c r="Q194" i="12"/>
  <c r="V194" i="12"/>
  <c r="G195" i="12"/>
  <c r="M195" i="12" s="1"/>
  <c r="I195" i="12"/>
  <c r="K195" i="12"/>
  <c r="O195" i="12"/>
  <c r="Q195" i="12"/>
  <c r="V195" i="12"/>
  <c r="G197" i="12"/>
  <c r="I197" i="12"/>
  <c r="K197" i="12"/>
  <c r="M197" i="12"/>
  <c r="O197" i="12"/>
  <c r="Q197" i="12"/>
  <c r="V197" i="12"/>
  <c r="G198" i="12"/>
  <c r="M198" i="12" s="1"/>
  <c r="I198" i="12"/>
  <c r="K198" i="12"/>
  <c r="O198" i="12"/>
  <c r="Q198" i="12"/>
  <c r="V198" i="12"/>
  <c r="G199" i="12"/>
  <c r="I199" i="12"/>
  <c r="K199" i="12"/>
  <c r="M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I202" i="12"/>
  <c r="K202" i="12"/>
  <c r="M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5" i="12"/>
  <c r="I205" i="12"/>
  <c r="K205" i="12"/>
  <c r="M205" i="12"/>
  <c r="O205" i="12"/>
  <c r="Q205" i="12"/>
  <c r="V205" i="12"/>
  <c r="G206" i="12"/>
  <c r="M206" i="12" s="1"/>
  <c r="I206" i="12"/>
  <c r="K206" i="12"/>
  <c r="O206" i="12"/>
  <c r="Q206" i="12"/>
  <c r="V206" i="12"/>
  <c r="G207" i="12"/>
  <c r="I207" i="12"/>
  <c r="K207" i="12"/>
  <c r="M207" i="12"/>
  <c r="O207" i="12"/>
  <c r="Q207" i="12"/>
  <c r="V207" i="12"/>
  <c r="G208" i="12"/>
  <c r="M208" i="12" s="1"/>
  <c r="I208" i="12"/>
  <c r="K208" i="12"/>
  <c r="O208" i="12"/>
  <c r="Q208" i="12"/>
  <c r="V208" i="12"/>
  <c r="G209" i="12"/>
  <c r="M209" i="12" s="1"/>
  <c r="I209" i="12"/>
  <c r="K209" i="12"/>
  <c r="O209" i="12"/>
  <c r="Q209" i="12"/>
  <c r="V209" i="12"/>
  <c r="G210" i="12"/>
  <c r="M210" i="12" s="1"/>
  <c r="I210" i="12"/>
  <c r="K210" i="12"/>
  <c r="O210" i="12"/>
  <c r="Q210" i="12"/>
  <c r="V210" i="12"/>
  <c r="G212" i="12"/>
  <c r="I212" i="12"/>
  <c r="K212" i="12"/>
  <c r="M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O214" i="12"/>
  <c r="Q214" i="12"/>
  <c r="V214" i="12"/>
  <c r="G215" i="12"/>
  <c r="I215" i="12"/>
  <c r="K215" i="12"/>
  <c r="O215" i="12"/>
  <c r="O211" i="12" s="1"/>
  <c r="Q215" i="12"/>
  <c r="V215" i="12"/>
  <c r="G216" i="12"/>
  <c r="M216" i="12" s="1"/>
  <c r="I216" i="12"/>
  <c r="K216" i="12"/>
  <c r="O216" i="12"/>
  <c r="Q216" i="12"/>
  <c r="V216" i="12"/>
  <c r="G218" i="12"/>
  <c r="I218" i="12"/>
  <c r="K218" i="12"/>
  <c r="M218" i="12"/>
  <c r="O218" i="12"/>
  <c r="Q218" i="12"/>
  <c r="V218" i="12"/>
  <c r="G219" i="12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2" i="12"/>
  <c r="I222" i="12"/>
  <c r="K222" i="12"/>
  <c r="M222" i="12"/>
  <c r="O222" i="12"/>
  <c r="Q222" i="12"/>
  <c r="V222" i="12"/>
  <c r="G223" i="12"/>
  <c r="M223" i="12" s="1"/>
  <c r="I223" i="12"/>
  <c r="K223" i="12"/>
  <c r="O223" i="12"/>
  <c r="Q223" i="12"/>
  <c r="V223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I226" i="12"/>
  <c r="K226" i="12"/>
  <c r="M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1" i="12"/>
  <c r="I231" i="12"/>
  <c r="K231" i="12"/>
  <c r="O231" i="12"/>
  <c r="Q231" i="12"/>
  <c r="V231" i="12"/>
  <c r="G232" i="12"/>
  <c r="I232" i="12"/>
  <c r="K232" i="12"/>
  <c r="M232" i="12"/>
  <c r="O232" i="12"/>
  <c r="Q232" i="12"/>
  <c r="V232" i="12"/>
  <c r="G233" i="12"/>
  <c r="M233" i="12" s="1"/>
  <c r="I233" i="12"/>
  <c r="K233" i="12"/>
  <c r="O233" i="12"/>
  <c r="Q233" i="12"/>
  <c r="V233" i="12"/>
  <c r="G234" i="12"/>
  <c r="M234" i="12" s="1"/>
  <c r="I234" i="12"/>
  <c r="K234" i="12"/>
  <c r="O234" i="12"/>
  <c r="Q234" i="12"/>
  <c r="V234" i="12"/>
  <c r="G235" i="12"/>
  <c r="M235" i="12" s="1"/>
  <c r="I235" i="12"/>
  <c r="K235" i="12"/>
  <c r="O235" i="12"/>
  <c r="Q235" i="12"/>
  <c r="V235" i="12"/>
  <c r="G236" i="12"/>
  <c r="I236" i="12"/>
  <c r="K236" i="12"/>
  <c r="M236" i="12"/>
  <c r="O236" i="12"/>
  <c r="Q236" i="12"/>
  <c r="V236" i="12"/>
  <c r="G237" i="12"/>
  <c r="M237" i="12" s="1"/>
  <c r="I237" i="12"/>
  <c r="K237" i="12"/>
  <c r="O237" i="12"/>
  <c r="Q237" i="12"/>
  <c r="V237" i="12"/>
  <c r="AE239" i="12"/>
  <c r="F41" i="1" s="1"/>
  <c r="I20" i="1"/>
  <c r="I19" i="1"/>
  <c r="AF239" i="12" l="1"/>
  <c r="I230" i="12"/>
  <c r="G217" i="12"/>
  <c r="I70" i="1" s="1"/>
  <c r="O183" i="12"/>
  <c r="G139" i="12"/>
  <c r="I62" i="1" s="1"/>
  <c r="Q196" i="12"/>
  <c r="I196" i="12"/>
  <c r="V230" i="12"/>
  <c r="O230" i="12"/>
  <c r="V172" i="12"/>
  <c r="O117" i="12"/>
  <c r="V8" i="12"/>
  <c r="I8" i="12"/>
  <c r="G117" i="12"/>
  <c r="I61" i="1" s="1"/>
  <c r="V117" i="12"/>
  <c r="I117" i="12"/>
  <c r="K108" i="12"/>
  <c r="Q108" i="12"/>
  <c r="I108" i="12"/>
  <c r="K94" i="12"/>
  <c r="Q74" i="12"/>
  <c r="V57" i="12"/>
  <c r="K57" i="12"/>
  <c r="Q46" i="12"/>
  <c r="I46" i="12"/>
  <c r="V34" i="12"/>
  <c r="K34" i="12"/>
  <c r="I27" i="12"/>
  <c r="G25" i="12"/>
  <c r="I53" i="1" s="1"/>
  <c r="Q16" i="12"/>
  <c r="I16" i="12"/>
  <c r="Q230" i="12"/>
  <c r="G230" i="12"/>
  <c r="I71" i="1" s="1"/>
  <c r="O217" i="12"/>
  <c r="V211" i="12"/>
  <c r="K211" i="12"/>
  <c r="K183" i="12"/>
  <c r="K151" i="12"/>
  <c r="Q151" i="12"/>
  <c r="I151" i="12"/>
  <c r="K145" i="12"/>
  <c r="O145" i="12"/>
  <c r="O139" i="12"/>
  <c r="M120" i="12"/>
  <c r="Q117" i="12"/>
  <c r="V94" i="12"/>
  <c r="I94" i="12"/>
  <c r="G74" i="12"/>
  <c r="I58" i="1" s="1"/>
  <c r="Q57" i="12"/>
  <c r="I57" i="12"/>
  <c r="O46" i="12"/>
  <c r="G46" i="12"/>
  <c r="I56" i="1" s="1"/>
  <c r="K27" i="12"/>
  <c r="Q27" i="12"/>
  <c r="V16" i="12"/>
  <c r="Q8" i="12"/>
  <c r="F40" i="1"/>
  <c r="Q94" i="12"/>
  <c r="O74" i="12"/>
  <c r="K74" i="12"/>
  <c r="V46" i="12"/>
  <c r="K46" i="12"/>
  <c r="Q34" i="12"/>
  <c r="I34" i="12"/>
  <c r="V27" i="12"/>
  <c r="O27" i="12"/>
  <c r="O16" i="12"/>
  <c r="K217" i="12"/>
  <c r="Q217" i="12"/>
  <c r="I217" i="12"/>
  <c r="Q211" i="12"/>
  <c r="I211" i="12"/>
  <c r="V183" i="12"/>
  <c r="I183" i="12"/>
  <c r="O172" i="12"/>
  <c r="G151" i="12"/>
  <c r="I64" i="1" s="1"/>
  <c r="V151" i="12"/>
  <c r="Q145" i="12"/>
  <c r="I145" i="12"/>
  <c r="K139" i="12"/>
  <c r="O108" i="12"/>
  <c r="K230" i="12"/>
  <c r="V217" i="12"/>
  <c r="G211" i="12"/>
  <c r="I69" i="1" s="1"/>
  <c r="O196" i="12"/>
  <c r="G196" i="12"/>
  <c r="I68" i="1" s="1"/>
  <c r="V196" i="12"/>
  <c r="K196" i="12"/>
  <c r="G183" i="12"/>
  <c r="I67" i="1" s="1"/>
  <c r="Q183" i="12"/>
  <c r="K172" i="12"/>
  <c r="Q172" i="12"/>
  <c r="I172" i="12"/>
  <c r="O151" i="12"/>
  <c r="V145" i="12"/>
  <c r="V139" i="12"/>
  <c r="I139" i="12"/>
  <c r="K117" i="12"/>
  <c r="V108" i="12"/>
  <c r="O94" i="12"/>
  <c r="V74" i="12"/>
  <c r="I74" i="12"/>
  <c r="O57" i="12"/>
  <c r="G57" i="12"/>
  <c r="I57" i="1" s="1"/>
  <c r="O34" i="12"/>
  <c r="G34" i="12"/>
  <c r="I55" i="1" s="1"/>
  <c r="K8" i="12"/>
  <c r="F39" i="1"/>
  <c r="M172" i="12"/>
  <c r="M117" i="12"/>
  <c r="M27" i="12"/>
  <c r="M8" i="12"/>
  <c r="M57" i="12"/>
  <c r="M34" i="12"/>
  <c r="M196" i="12"/>
  <c r="M108" i="12"/>
  <c r="M46" i="12"/>
  <c r="M16" i="12"/>
  <c r="M231" i="12"/>
  <c r="M230" i="12" s="1"/>
  <c r="M219" i="12"/>
  <c r="M217" i="12" s="1"/>
  <c r="M215" i="12"/>
  <c r="M211" i="12" s="1"/>
  <c r="M187" i="12"/>
  <c r="M183" i="12" s="1"/>
  <c r="G172" i="12"/>
  <c r="I66" i="1" s="1"/>
  <c r="I18" i="1" s="1"/>
  <c r="M171" i="12"/>
  <c r="M170" i="12" s="1"/>
  <c r="M155" i="12"/>
  <c r="M151" i="12" s="1"/>
  <c r="M147" i="12"/>
  <c r="M145" i="12" s="1"/>
  <c r="M143" i="12"/>
  <c r="M139" i="12" s="1"/>
  <c r="G108" i="12"/>
  <c r="I60" i="1" s="1"/>
  <c r="G16" i="12"/>
  <c r="I51" i="1" s="1"/>
  <c r="G8" i="12"/>
  <c r="M98" i="12"/>
  <c r="M94" i="12" s="1"/>
  <c r="M78" i="12"/>
  <c r="M74" i="12" s="1"/>
  <c r="G27" i="12"/>
  <c r="I54" i="1" s="1"/>
  <c r="G23" i="12"/>
  <c r="I52" i="1" s="1"/>
  <c r="J28" i="1"/>
  <c r="J26" i="1"/>
  <c r="G38" i="1"/>
  <c r="F38" i="1"/>
  <c r="J23" i="1"/>
  <c r="J24" i="1"/>
  <c r="J25" i="1"/>
  <c r="E24" i="1"/>
  <c r="E26" i="1"/>
  <c r="G40" i="1" l="1"/>
  <c r="G41" i="1"/>
  <c r="H41" i="1" s="1"/>
  <c r="I41" i="1" s="1"/>
  <c r="G39" i="1"/>
  <c r="G42" i="1" s="1"/>
  <c r="G25" i="1" s="1"/>
  <c r="A25" i="1" s="1"/>
  <c r="A26" i="1" s="1"/>
  <c r="G26" i="1" s="1"/>
  <c r="I17" i="1"/>
  <c r="H40" i="1"/>
  <c r="I40" i="1" s="1"/>
  <c r="F42" i="1"/>
  <c r="G239" i="12"/>
  <c r="I49" i="1"/>
  <c r="I16" i="1" s="1"/>
  <c r="I21" i="1" s="1"/>
  <c r="G23" i="1" l="1"/>
  <c r="A23" i="1" s="1"/>
  <c r="A24" i="1" s="1"/>
  <c r="G24" i="1" s="1"/>
  <c r="A27" i="1" s="1"/>
  <c r="A29" i="1" s="1"/>
  <c r="G29" i="1" s="1"/>
  <c r="G28" i="1"/>
  <c r="H39" i="1"/>
  <c r="H42" i="1" s="1"/>
  <c r="I72" i="1"/>
  <c r="I39" i="1" l="1"/>
  <c r="I42" i="1" s="1"/>
  <c r="J71" i="1"/>
  <c r="J55" i="1"/>
  <c r="J60" i="1"/>
  <c r="J49" i="1"/>
  <c r="J62" i="1"/>
  <c r="J63" i="1"/>
  <c r="J68" i="1"/>
  <c r="J50" i="1"/>
  <c r="J53" i="1"/>
  <c r="J57" i="1"/>
  <c r="J65" i="1"/>
  <c r="J54" i="1"/>
  <c r="J70" i="1"/>
  <c r="J52" i="1"/>
  <c r="J58" i="1"/>
  <c r="J59" i="1"/>
  <c r="J67" i="1"/>
  <c r="J66" i="1"/>
  <c r="J51" i="1"/>
  <c r="J56" i="1"/>
  <c r="J64" i="1"/>
  <c r="J61" i="1"/>
  <c r="J69" i="1"/>
  <c r="J72" i="1" l="1"/>
  <c r="J39" i="1"/>
  <c r="J42" i="1" s="1"/>
  <c r="J41" i="1"/>
  <c r="J4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Build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<sst xmlns="http://schemas.openxmlformats.org/spreadsheetml/2006/main" count="1746" uniqueCount="586">
  <si>
    <t>%</t>
  </si>
  <si>
    <t>Cena celkem</t>
  </si>
  <si>
    <t>Za zhotovitele</t>
  </si>
  <si>
    <t>Za objednatele</t>
  </si>
  <si>
    <t>Položkový rozpočet stavby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</si>
  <si>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</si>
  <si>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</si>
  <si>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</si>
  <si>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</si>
  <si>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</si>
  <si>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</si>
  <si>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</si>
  <si>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</si>
  <si>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</si>
  <si>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</si>
  <si>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</si>
  <si>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</si>
  <si>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</si>
  <si>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</si>
  <si>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</si>
  <si>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</si>
  <si>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</si>
  <si>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</si>
  <si>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</si>
  <si>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</si>
  <si>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</si>
  <si>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</si>
  <si>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</si>
  <si>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</si>
  <si>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</si>
  <si>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</si>
  <si>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</si>
  <si>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</si>
  <si>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</si>
  <si>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</si>
  <si>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</si>
  <si>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</si>
  <si>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</si>
  <si>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</si>
  <si>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</si>
  <si>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</si>
  <si>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</si>
  <si>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</si>
  <si>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Vytápění - doplnění položek</t>
  </si>
  <si>
    <t>Ibsenova 36</t>
  </si>
  <si>
    <t>Objekt:</t>
  </si>
  <si>
    <t>Rozpočet:</t>
  </si>
  <si>
    <t>0405</t>
  </si>
  <si>
    <t>Ostrava - Ibsenova 36</t>
  </si>
  <si>
    <t>Statutární město Ostrava, městský obvod Moravská Ostrava a Přívoz</t>
  </si>
  <si>
    <t>Dr. E. Beneše 555/6</t>
  </si>
  <si>
    <t xml:space="preserve">Ostrava-Moravská Ostrava </t>
  </si>
  <si>
    <t>72929</t>
  </si>
  <si>
    <t>00845451</t>
  </si>
  <si>
    <t>BRES spol. s r.o.</t>
  </si>
  <si>
    <t>náměstí Republiky 366/1</t>
  </si>
  <si>
    <t>Brno</t>
  </si>
  <si>
    <t>61400</t>
  </si>
  <si>
    <t>29220289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</si>
  <si>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</si>
  <si>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</si>
  <si>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</si>
  <si>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</si>
  <si>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</si>
  <si>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</si>
  <si>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</si>
  <si>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</si>
  <si>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</si>
  <si>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41</t>
  </si>
  <si>
    <t>Demontáž stávajícího zařízení</t>
  </si>
  <si>
    <t>9</t>
  </si>
  <si>
    <t>Ostatní konstrukce a práce - bourání</t>
  </si>
  <si>
    <t>94</t>
  </si>
  <si>
    <t>Lešení a stavební výtahy</t>
  </si>
  <si>
    <t>700B</t>
  </si>
  <si>
    <t>Demontáže PSV</t>
  </si>
  <si>
    <t>713</t>
  </si>
  <si>
    <t>Izolace tepelné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</si>
  <si>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</si>
  <si>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</si>
  <si>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</si>
  <si>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</si>
  <si>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</si>
  <si>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</si>
  <si>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</si>
  <si>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</si>
  <si>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</si>
  <si>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</si>
  <si>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</si>
  <si>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</si>
  <si>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767</t>
  </si>
  <si>
    <t>Konstrukce zámečnické</t>
  </si>
  <si>
    <t>783</t>
  </si>
  <si>
    <t>Nátěry</t>
  </si>
  <si>
    <t>799</t>
  </si>
  <si>
    <t>Ostatní</t>
  </si>
  <si>
    <t>M21.1</t>
  </si>
  <si>
    <t>Dodávka materiálu-rozvaděče</t>
  </si>
  <si>
    <t>M21.2</t>
  </si>
  <si>
    <t>Dodávka materiálu-řídící systém</t>
  </si>
  <si>
    <t>M21.3</t>
  </si>
  <si>
    <t>Dodávka materiálu-periferie</t>
  </si>
  <si>
    <t>M21.4</t>
  </si>
  <si>
    <t>Montážní materiál</t>
  </si>
  <si>
    <t>M21.5</t>
  </si>
  <si>
    <t>Montáž, HZS, VRN</t>
  </si>
  <si>
    <t>M24g</t>
  </si>
  <si>
    <t>Odkouření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</si>
  <si>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</si>
  <si>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</si>
  <si>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</si>
  <si>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</si>
  <si>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</si>
  <si>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</si>
  <si>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</si>
  <si>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</si>
  <si>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</si>
  <si>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</si>
  <si>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</si>
  <si>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</si>
  <si>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</si>
  <si>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</si>
  <si>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</si>
  <si>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</si>
  <si>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</si>
  <si>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</si>
  <si>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</si>
  <si>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</si>
  <si>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</si>
  <si>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</si>
  <si>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</si>
  <si>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</si>
  <si>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</si>
  <si>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</si>
  <si>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</si>
  <si>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</si>
  <si>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</si>
  <si>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</si>
  <si>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</si>
  <si>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</si>
  <si>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59390083R1</t>
  </si>
  <si>
    <t>Betonový základ pod TČ</t>
  </si>
  <si>
    <t>ks</t>
  </si>
  <si>
    <t>Vlastní</t>
  </si>
  <si>
    <t>Indiv</t>
  </si>
  <si>
    <t>Specifikace</t>
  </si>
  <si>
    <t>POL3_</t>
  </si>
  <si>
    <t>583416024</t>
  </si>
  <si>
    <t>Kamenivo drcené frakce  11/22 B Moravskoslez. kraj</t>
  </si>
  <si>
    <t>t</t>
  </si>
  <si>
    <t>SPCM</t>
  </si>
  <si>
    <t>RTS 19/ I</t>
  </si>
  <si>
    <t>RTS 18/ II</t>
  </si>
  <si>
    <t>10364200R1</t>
  </si>
  <si>
    <t>Výkop zeminy pod tepelné čerpadlo</t>
  </si>
  <si>
    <t>m3</t>
  </si>
  <si>
    <t>460080001</t>
  </si>
  <si>
    <t>Betonový základ do zeminy bez bednění podepření potrubí</t>
  </si>
  <si>
    <t>Práce</t>
  </si>
  <si>
    <t>POL1_</t>
  </si>
  <si>
    <t>275351215</t>
  </si>
  <si>
    <t>Bednění stěn základových patek - zřízení podepření potrubí</t>
  </si>
  <si>
    <t>m2</t>
  </si>
  <si>
    <t>310238211</t>
  </si>
  <si>
    <t>Zazdívka otvorů plochy do 1 m2 cihlami na MVC s použitím suché maltové směsi</t>
  </si>
  <si>
    <t>POL1_1</t>
  </si>
  <si>
    <t>732110812</t>
  </si>
  <si>
    <t>Demontáž těles rozdělovačů a sběračů, DN 200 mm</t>
  </si>
  <si>
    <t>m</t>
  </si>
  <si>
    <t>732420813</t>
  </si>
  <si>
    <t>Demontáž čerpadel oběhových spirálních DN 50</t>
  </si>
  <si>
    <t>734200824</t>
  </si>
  <si>
    <t>Demontáž armatur se 2závity do G 2</t>
  </si>
  <si>
    <t>734200821</t>
  </si>
  <si>
    <t>Demontáž armatur se 2závity do DN 15</t>
  </si>
  <si>
    <t>734200823</t>
  </si>
  <si>
    <t>Demontáž armatur se 2závity do DN32</t>
  </si>
  <si>
    <t>734100812</t>
  </si>
  <si>
    <t>Demontáž armatur se dvěma přírubami do DN 100</t>
  </si>
  <si>
    <t>962032231</t>
  </si>
  <si>
    <t>Bourání zdiva z cihel pálených na MVC</t>
  </si>
  <si>
    <t>941955002</t>
  </si>
  <si>
    <t>Lešení lehké pomocné, výška podlahy do 1,9 m</t>
  </si>
  <si>
    <t>733110806</t>
  </si>
  <si>
    <t>Demontáž potrubí ocelového závitového do DN 15-32</t>
  </si>
  <si>
    <t>POL1_7</t>
  </si>
  <si>
    <t>733110808</t>
  </si>
  <si>
    <t>Demontáž potrubí ocelového závitového do DN 32-50</t>
  </si>
  <si>
    <t>733110810</t>
  </si>
  <si>
    <t>Demontáž potrubí ocelového závitového do DN 50-80</t>
  </si>
  <si>
    <t>240150025R00</t>
  </si>
  <si>
    <t>Demontáž elektrorozvaděče</t>
  </si>
  <si>
    <t>Kalkul</t>
  </si>
  <si>
    <t>764454804R001</t>
  </si>
  <si>
    <t>Demontáž odkouření, D 250 mm</t>
  </si>
  <si>
    <t>733890801</t>
  </si>
  <si>
    <t>Přemístění vybouraných hmot - potrubí, H do 6 m</t>
  </si>
  <si>
    <t>722182021</t>
  </si>
  <si>
    <t>Montáž izol.skruží na potrubí přímé DN 25, lepidlo</t>
  </si>
  <si>
    <t>7221820281R00</t>
  </si>
  <si>
    <t>Montáž izol.skruží na potrubí přímé DN 32, lepidlo</t>
  </si>
  <si>
    <t>722182024</t>
  </si>
  <si>
    <t>Montáž izol.skruží na potrubí přímé DN 40, lepidlo</t>
  </si>
  <si>
    <t>722182026R001</t>
  </si>
  <si>
    <t>Montáž izol.skruží na potrubí přímé DN 50, lepidlo</t>
  </si>
  <si>
    <t>722182091</t>
  </si>
  <si>
    <t>Příplatek za montáž izolačních tvarovek DN 25</t>
  </si>
  <si>
    <t>722182094</t>
  </si>
  <si>
    <t>Příplatek za montáž izolačních tvarovek DN 40</t>
  </si>
  <si>
    <t>631547114R1</t>
  </si>
  <si>
    <t>Pouzdro potrubní izolační  28/30 mm</t>
  </si>
  <si>
    <t>63152604R1</t>
  </si>
  <si>
    <t>Pouzdro potrubní izolační  35/20 mm</t>
  </si>
  <si>
    <t>POL3_7</t>
  </si>
  <si>
    <t>63154573R1</t>
  </si>
  <si>
    <t>Pouzdro potrubní izolační 42/40 mm</t>
  </si>
  <si>
    <t>631545751Rb3T1</t>
  </si>
  <si>
    <t>Pouzdro potrubní izolační 54/40 mm</t>
  </si>
  <si>
    <t>Bres</t>
  </si>
  <si>
    <t>998713101</t>
  </si>
  <si>
    <t>Přesun hmot pro izolace tepelné, výšky do 6 m</t>
  </si>
  <si>
    <t>722181215RT81</t>
  </si>
  <si>
    <t>Izolace návleková tl. stěny 25 mm vnitřní průměr 25 mm</t>
  </si>
  <si>
    <t>722182001</t>
  </si>
  <si>
    <t>Montáž izol.skruží na potrubí přímé DN 25,sam.spoj</t>
  </si>
  <si>
    <t>722172311</t>
  </si>
  <si>
    <t>Potrubí z PPR, studená, D 20x2,8 mm, vč.zed.výpom.</t>
  </si>
  <si>
    <t>7221849416</t>
  </si>
  <si>
    <t xml:space="preserve">Oddělovací člen pro doplňování </t>
  </si>
  <si>
    <t>722235111R001</t>
  </si>
  <si>
    <t>Kohout vod.kul.,vnitř.-vnitř.z.DN 15</t>
  </si>
  <si>
    <t>722224111</t>
  </si>
  <si>
    <t>Kohouty plnicí a vypouštěcí DN 15</t>
  </si>
  <si>
    <t>722235643R002</t>
  </si>
  <si>
    <t>Klapka vod.zpětná vodorovná  DN 15</t>
  </si>
  <si>
    <t>722235523R002</t>
  </si>
  <si>
    <t>Filtr,vod.vnitřní-vnitřní z.DN 15</t>
  </si>
  <si>
    <t>123145</t>
  </si>
  <si>
    <t>Dávkovač chemie</t>
  </si>
  <si>
    <t>998722101</t>
  </si>
  <si>
    <t>Přesun hmot pro vnitřní vodovod, výšky do 6 m</t>
  </si>
  <si>
    <t>723120205</t>
  </si>
  <si>
    <t>Potrubí ocelové závitové černé svařované DN 32</t>
  </si>
  <si>
    <t>723150353</t>
  </si>
  <si>
    <t>Zhotovení redukce kováním přes 2 DN, DN 65/32</t>
  </si>
  <si>
    <t>kus</t>
  </si>
  <si>
    <t>723185114R001</t>
  </si>
  <si>
    <t>Potrubí ohebné nerez. vlnovcové DN 20</t>
  </si>
  <si>
    <t>723150312</t>
  </si>
  <si>
    <t>Potrubí ocelové hladké černé svařované D 57x2,9</t>
  </si>
  <si>
    <t>723190901</t>
  </si>
  <si>
    <t>Uzavření nebo otevření plynového potrubí</t>
  </si>
  <si>
    <t>723190907</t>
  </si>
  <si>
    <t>Odvzdušnění a napuštění plynového potrubí</t>
  </si>
  <si>
    <t>723190909</t>
  </si>
  <si>
    <t>Zkouška tlaková  plynového potrubí</t>
  </si>
  <si>
    <t>723190917</t>
  </si>
  <si>
    <t>Navaření na plynové potrubí DN 50</t>
  </si>
  <si>
    <t>42234500</t>
  </si>
  <si>
    <t>Kohout tlakoměrový 121013  M20 x 1,5 mm zkušební</t>
  </si>
  <si>
    <t>723235111R001</t>
  </si>
  <si>
    <t>Kohout kulový,vnitřní-vnitřní z. DN 15</t>
  </si>
  <si>
    <t>551310173R1</t>
  </si>
  <si>
    <t>Ventil vzorkovací přímý 1/2" M</t>
  </si>
  <si>
    <t>723235113R001</t>
  </si>
  <si>
    <t>Kohout kulový,vnitřní-vnitřní z. DN 25</t>
  </si>
  <si>
    <t>734233124R001</t>
  </si>
  <si>
    <t>Kohout kulový,vnitřní-vnitřní z. DN 32</t>
  </si>
  <si>
    <t>72301</t>
  </si>
  <si>
    <t>Revize plynu, ověř.tl.zkouška</t>
  </si>
  <si>
    <t>soubor</t>
  </si>
  <si>
    <t>734421130V101</t>
  </si>
  <si>
    <t>Tlakoměr deformační 0-10 MPa  - do 4kPa</t>
  </si>
  <si>
    <t>998723101</t>
  </si>
  <si>
    <t>Přesun hmot pro vnitřní plynovod, výšky do 6 m</t>
  </si>
  <si>
    <t>484118010011</t>
  </si>
  <si>
    <t>Kotel kondenzační plynový kondenzační, 45 kW</t>
  </si>
  <si>
    <t>731202810</t>
  </si>
  <si>
    <t>Rozřezání kotlů ocelových do  500 kg</t>
  </si>
  <si>
    <t>731201813</t>
  </si>
  <si>
    <t>Demontáž kotlů ocel.poloautomat. do 120 kW</t>
  </si>
  <si>
    <t>11</t>
  </si>
  <si>
    <t>Kaskádový modul pro kondenzační kotle</t>
  </si>
  <si>
    <t xml:space="preserve">ks    </t>
  </si>
  <si>
    <t>731249129</t>
  </si>
  <si>
    <t>Montáž kotle ocel.teplov.,kapalina/plyn do 100 kW</t>
  </si>
  <si>
    <t>7314885147761</t>
  </si>
  <si>
    <t>Čerpadlo tepelné plynové, vzduch-voda 18,9kW, A2W35</t>
  </si>
  <si>
    <t>351452548</t>
  </si>
  <si>
    <t>Digitální ekvitermní regulátor pro tepelné čerpadlo</t>
  </si>
  <si>
    <t>36</t>
  </si>
  <si>
    <t>GSM komunikátor</t>
  </si>
  <si>
    <t>37</t>
  </si>
  <si>
    <t>Spínaný zdroj</t>
  </si>
  <si>
    <t>73128774</t>
  </si>
  <si>
    <t>Protstorová jednotka pro tepelné čerpadlo</t>
  </si>
  <si>
    <t>73185548</t>
  </si>
  <si>
    <t>Venkovní čidlo pro ekvitermní regulátor</t>
  </si>
  <si>
    <t>7314558</t>
  </si>
  <si>
    <t>Antivibrační podložky</t>
  </si>
  <si>
    <t>7P3</t>
  </si>
  <si>
    <t>Komunikační kabel</t>
  </si>
  <si>
    <t>73184476</t>
  </si>
  <si>
    <t>Příložené čidlo teploty pro tepelné čerpadlo</t>
  </si>
  <si>
    <t>598610300071</t>
  </si>
  <si>
    <t>Box neutralizační do 500kW</t>
  </si>
  <si>
    <t>731488577</t>
  </si>
  <si>
    <t>Topný kabel, 136 W</t>
  </si>
  <si>
    <t xml:space="preserve">m     </t>
  </si>
  <si>
    <t>1254788</t>
  </si>
  <si>
    <t>Montáž tepelných čerpadel</t>
  </si>
  <si>
    <t>998731193</t>
  </si>
  <si>
    <t>Příplatek ztížený přesun - kotelny</t>
  </si>
  <si>
    <t>998731101</t>
  </si>
  <si>
    <t>Přesun hmot pro kotelny, výšky do 6 m</t>
  </si>
  <si>
    <t>48466212</t>
  </si>
  <si>
    <t>Nádoba expanzní membránová N 400/6</t>
  </si>
  <si>
    <t>732339199</t>
  </si>
  <si>
    <t>Montáž nádoby expanzní tlakové 400 l</t>
  </si>
  <si>
    <t>PT37392</t>
  </si>
  <si>
    <t>Příslušenství k expanzní nádobě -kulový kohout MK 1"</t>
  </si>
  <si>
    <t>905      R01b487</t>
  </si>
  <si>
    <t>Provedení revize TNS Revize</t>
  </si>
  <si>
    <t>4261091600911</t>
  </si>
  <si>
    <t>Čerpadlo oběhové, Č1 - Q=6m3/h, H=3,5m, DN40   230 V</t>
  </si>
  <si>
    <t>4261091601314</t>
  </si>
  <si>
    <t>Čerpadlo oběhové, Č2 - Q=6m3/h, H=3,5m, DN40   230 V</t>
  </si>
  <si>
    <t>42610916013141</t>
  </si>
  <si>
    <t>Čerpadlo oběhové, Č3 - Q=6m3/h, H=3,5m, DN40   230 V</t>
  </si>
  <si>
    <t>47852421545</t>
  </si>
  <si>
    <t>Čerpadlo oběhové, Č4 - Q=4,5m3/h, H=3,5m, DN 32</t>
  </si>
  <si>
    <t>732429112</t>
  </si>
  <si>
    <t>Montáž čerpadel oběhových spirálních, DN 40</t>
  </si>
  <si>
    <t>73211257665</t>
  </si>
  <si>
    <t>Sada pro kaskádu kotlů (kotlový sběrač, HVDT 8,5m3/h, TI)</t>
  </si>
  <si>
    <t>732154899</t>
  </si>
  <si>
    <t>Kombinovaný rozdělovač a sběrač, M 150x150, délka 2050 mm, včetně TI</t>
  </si>
  <si>
    <t>998732193</t>
  </si>
  <si>
    <t>Příplatek za ztížený přesun, strojovny</t>
  </si>
  <si>
    <t>998732101</t>
  </si>
  <si>
    <t>Přesun hmot pro strojovny, výšky do 6 m</t>
  </si>
  <si>
    <t>733111113</t>
  </si>
  <si>
    <t>Potrubí závit. bezešvé běžné v kotelnách DN 15</t>
  </si>
  <si>
    <t>733111115</t>
  </si>
  <si>
    <t>Potrubí závit. bezešvé běžné v kotelnách DN 25</t>
  </si>
  <si>
    <t>733111116</t>
  </si>
  <si>
    <t>Potrubí závit. bezešvé běžné v kotelnách DN 32</t>
  </si>
  <si>
    <t>733111117</t>
  </si>
  <si>
    <t>Potrubí závit. bezešvé běžné v kotelnách DN 40</t>
  </si>
  <si>
    <t>733111118</t>
  </si>
  <si>
    <t>Potrubí závit. bezešvé běžné v kotelnách DN 50</t>
  </si>
  <si>
    <t>733132113R001</t>
  </si>
  <si>
    <t>Kompenzátor pryžový, DN 32</t>
  </si>
  <si>
    <t>733190108</t>
  </si>
  <si>
    <t>Tlaková zkouška potrubí do DN 50</t>
  </si>
  <si>
    <t>998733101</t>
  </si>
  <si>
    <t>Přesun hmot pro rozvody potrubí, výšky do 6 m</t>
  </si>
  <si>
    <t>734293139R002</t>
  </si>
  <si>
    <t>Ventil směš.třícest. S1,Kv 16, Q=5,2m3/h, DN40</t>
  </si>
  <si>
    <t>41264544</t>
  </si>
  <si>
    <t>Ventil směš.třícest. S2,Kv 8, Q=2,6m3/h, DN40</t>
  </si>
  <si>
    <t>1125545266</t>
  </si>
  <si>
    <t>Ventil směš.třícest. S3,Kv 6,3, Q=1,7m3/h, DN40</t>
  </si>
  <si>
    <t>722231161R001</t>
  </si>
  <si>
    <t>Ventil vod.pojistný pružinový G 1/2</t>
  </si>
  <si>
    <t>722238614</t>
  </si>
  <si>
    <t>Ventil zpětný,2xvnitřní závit  DN 32</t>
  </si>
  <si>
    <t>722238615</t>
  </si>
  <si>
    <t>Ventil zpětný,2xvnitřní závit  DN 40</t>
  </si>
  <si>
    <t>722235647R001</t>
  </si>
  <si>
    <t>Klapka vod.zpětná vodorovná DN 50</t>
  </si>
  <si>
    <t>734213113R001</t>
  </si>
  <si>
    <t>Ventil automatický odvzdušňovací, DN 20</t>
  </si>
  <si>
    <t>734237111</t>
  </si>
  <si>
    <t>Kohout kulový,2xvnitřní závit standart DN 15</t>
  </si>
  <si>
    <t>734237113</t>
  </si>
  <si>
    <t>Kohout kulový,2xvnitřní závit standart DN 25</t>
  </si>
  <si>
    <t>734237114</t>
  </si>
  <si>
    <t>Kohout kulový,2xvnitřní závit standart DN 32</t>
  </si>
  <si>
    <t>734237115</t>
  </si>
  <si>
    <t>Kohout kulový,2xvnitřní závit standart DN 40</t>
  </si>
  <si>
    <t>734237116R001</t>
  </si>
  <si>
    <t>Kohout kulový,2xvnitřní závit DN 50</t>
  </si>
  <si>
    <t>55121702R1</t>
  </si>
  <si>
    <t>Ventil vyvažovací  DN 25, Kv 6,3</t>
  </si>
  <si>
    <t>734291113</t>
  </si>
  <si>
    <t>Kohouty plnící a vypouštěcí G 1/2</t>
  </si>
  <si>
    <t>734297215</t>
  </si>
  <si>
    <t>Filtr, vnitřní-vnitřní závit  DN 40</t>
  </si>
  <si>
    <t>734411141R001</t>
  </si>
  <si>
    <t>Teploměr, pevný stonek 60 mm</t>
  </si>
  <si>
    <t>734421150R001</t>
  </si>
  <si>
    <t>Tlakoměr deformační 0-10 MPa</t>
  </si>
  <si>
    <t>734494213</t>
  </si>
  <si>
    <t>Návarky s trubkovým závitem G 1/2</t>
  </si>
  <si>
    <t>734494214</t>
  </si>
  <si>
    <t>Návarky s trubkovým závitem G 3/4</t>
  </si>
  <si>
    <t>998734101</t>
  </si>
  <si>
    <t>Přesun hmot pro armatury, výšky do 6 m</t>
  </si>
  <si>
    <t>767911130</t>
  </si>
  <si>
    <t>Montáž oplocení z pletiva v.do 2,0 m,napínací drát</t>
  </si>
  <si>
    <t>31327103</t>
  </si>
  <si>
    <t>Pletivo pozink.4-hr drátěné, výška  2000 mm</t>
  </si>
  <si>
    <t>55342605</t>
  </si>
  <si>
    <t>Branka ocelová h = 2000 mm š = 1000 mm, 2 sloupky čtyřhranné pletivo, FAB</t>
  </si>
  <si>
    <t>313110030R148</t>
  </si>
  <si>
    <t>Montáž oplocení</t>
  </si>
  <si>
    <t>998767101R00</t>
  </si>
  <si>
    <t>Přesun hmot pro zámečnické konstr., výšky do 6 m</t>
  </si>
  <si>
    <t>783225100</t>
  </si>
  <si>
    <t>Nátěr syntetický kovových konstrukcí 2x + 1x email</t>
  </si>
  <si>
    <t>783226100</t>
  </si>
  <si>
    <t>Nátěr syntetický kovových konstrukcí základní</t>
  </si>
  <si>
    <t>783424140</t>
  </si>
  <si>
    <t>Nátěr syntetický potrubí do DN 50 mm  Z + 2x</t>
  </si>
  <si>
    <t>783424340</t>
  </si>
  <si>
    <t>Nátěr syntet. potrubí do DN 50 mm  Z+2x +1x email (plyn)</t>
  </si>
  <si>
    <t>783425150</t>
  </si>
  <si>
    <t>Nátěr syntetický potrubí do DN 100 mm  Z + 2x</t>
  </si>
  <si>
    <t>Pol__85</t>
  </si>
  <si>
    <t>Projekt skutečného stavu</t>
  </si>
  <si>
    <t>POL3_1</t>
  </si>
  <si>
    <t>vrn3</t>
  </si>
  <si>
    <t>Mimostaveništní doprava</t>
  </si>
  <si>
    <t>vrn4</t>
  </si>
  <si>
    <t>Kompletační činost</t>
  </si>
  <si>
    <t>1-71</t>
  </si>
  <si>
    <t>Uchycovací materiál</t>
  </si>
  <si>
    <t>R03</t>
  </si>
  <si>
    <t>Povinné vybavení kotelny (revizní knihy, lékárničk svítilna, hasičský přístr., detektor CO)</t>
  </si>
  <si>
    <t>1-72</t>
  </si>
  <si>
    <t>Identifikační označení a štítky</t>
  </si>
  <si>
    <t>904      R01</t>
  </si>
  <si>
    <t>Hzs-zkousky v ramci montaz.praci Komplexni vyzkouseni</t>
  </si>
  <si>
    <t>hod</t>
  </si>
  <si>
    <t>HZS</t>
  </si>
  <si>
    <t>POL10_8</t>
  </si>
  <si>
    <t>1-73</t>
  </si>
  <si>
    <t>HZS, Nezměřitelné práce</t>
  </si>
  <si>
    <t>1-74</t>
  </si>
  <si>
    <t>HZS, Stavební přípomoci</t>
  </si>
  <si>
    <t>1-75</t>
  </si>
  <si>
    <t>Hzs - nezmeřitelné práce čl.17-1a, Práce v tarifní třídě 7</t>
  </si>
  <si>
    <t>1-77</t>
  </si>
  <si>
    <t>Hzs-zkousky v ramci montaz.praci Topná zkouška</t>
  </si>
  <si>
    <t>1-78</t>
  </si>
  <si>
    <t>HZS, Napuštění a vypláchnutí soustavy</t>
  </si>
  <si>
    <t>1-79</t>
  </si>
  <si>
    <t>Náklady na zařízení staveniště</t>
  </si>
  <si>
    <t>732199100</t>
  </si>
  <si>
    <t>Montáž orientačního štítku včetně dodávky štítku</t>
  </si>
  <si>
    <t>79944556</t>
  </si>
  <si>
    <t>Vyčištění a repas protidešťové žaluzie</t>
  </si>
  <si>
    <t>Pol__77</t>
  </si>
  <si>
    <t>Stěhování</t>
  </si>
  <si>
    <t>h</t>
  </si>
  <si>
    <t>R011</t>
  </si>
  <si>
    <t>Uvedení do provozu kotlů</t>
  </si>
  <si>
    <t>R012145</t>
  </si>
  <si>
    <t>Uvedení do provozu  TČ</t>
  </si>
  <si>
    <t>Rozvaděč  oceloplechový, 1000x2000x400mm, IP54/20, vč. silových, jistících a ostatních prvků silnopr</t>
  </si>
  <si>
    <t>POL3_9</t>
  </si>
  <si>
    <t>02</t>
  </si>
  <si>
    <t>LCD, klávesnice, 3x RS232, RS485 s galv. odd., Ethernet 10 Mbps, 1MB RAM</t>
  </si>
  <si>
    <t>03</t>
  </si>
  <si>
    <t>8x univ. IN, 8x analog OUT 0-10V, rozlišení 12 bitů</t>
  </si>
  <si>
    <t>04</t>
  </si>
  <si>
    <t>8x univ. IN, 8x digital OUT 24V ss, 300 mA, galv. oddělení</t>
  </si>
  <si>
    <t>05</t>
  </si>
  <si>
    <t>24x digital IN 24V ss/st, galv. oddělení</t>
  </si>
  <si>
    <t>06</t>
  </si>
  <si>
    <t>18x digital OUT 24V ss, 300mA, galv. oddělení</t>
  </si>
  <si>
    <t>07</t>
  </si>
  <si>
    <t>Modem pro přenos dat v síti GSM, SMS</t>
  </si>
  <si>
    <t>08</t>
  </si>
  <si>
    <t>Anténa samolepící, 2,5ádB, kabel 3ám, SMA</t>
  </si>
  <si>
    <t>091</t>
  </si>
  <si>
    <t>Kabel (vidlice) – RJ45, 2 m (ř.s. - modem)</t>
  </si>
  <si>
    <t>2157966146</t>
  </si>
  <si>
    <t>Rozšiřující modul pro kaskádu kotlů</t>
  </si>
  <si>
    <t>10</t>
  </si>
  <si>
    <t>Převodník M-bus/RS232 pro 10 měřičů</t>
  </si>
  <si>
    <t>Prostorové / venkovní čidlo teploty Ni1000, -30°C..+100°C</t>
  </si>
  <si>
    <t>POL1_9</t>
  </si>
  <si>
    <t>12</t>
  </si>
  <si>
    <t>Příložní čidlo teploty Ni1000, -30°C..+100°C</t>
  </si>
  <si>
    <t>13</t>
  </si>
  <si>
    <t>Jímkové čidlo teploty Ni1000, -30°C..+130°C, vč. Jímky l = 80mm</t>
  </si>
  <si>
    <t>14</t>
  </si>
  <si>
    <t>Jímkové čidlo teploty Ni1000, -30°C..+130°C, vč. Jímky l = 400mm</t>
  </si>
  <si>
    <t>15</t>
  </si>
  <si>
    <t>Snímač zaplavení plováčkový</t>
  </si>
  <si>
    <t>16</t>
  </si>
  <si>
    <t>Regulátor tlaku vlnovcový 63-630</t>
  </si>
  <si>
    <t>17</t>
  </si>
  <si>
    <t>Regulátor teploty kapilárový 70+140°C kap.2,5m kont.A</t>
  </si>
  <si>
    <t>18</t>
  </si>
  <si>
    <t>Regulátor teploty kapilárový 30+90°C kap.2,5m kont.A</t>
  </si>
  <si>
    <t>19</t>
  </si>
  <si>
    <t>Regulátor teploty prostorový 20+60°C kont.A</t>
  </si>
  <si>
    <t>20</t>
  </si>
  <si>
    <t>Detektor úniku CO</t>
  </si>
  <si>
    <t>25</t>
  </si>
  <si>
    <t>Servopohon 24V, 0-10V+mont.sada</t>
  </si>
  <si>
    <t>21</t>
  </si>
  <si>
    <t>Nápajecí zdroj pro detektor plynu</t>
  </si>
  <si>
    <t>RTS 14/ II</t>
  </si>
  <si>
    <t>Profese, tarify</t>
  </si>
  <si>
    <t>POL5_</t>
  </si>
  <si>
    <t>3232</t>
  </si>
  <si>
    <t>Elektroinstalační materiál pro montáž příslušenstv tepelného čerpadla</t>
  </si>
  <si>
    <t>sada</t>
  </si>
  <si>
    <t>Pol__2</t>
  </si>
  <si>
    <t>27</t>
  </si>
  <si>
    <t>JYTY O 2x1</t>
  </si>
  <si>
    <t>28</t>
  </si>
  <si>
    <t>JYTY O 4x1</t>
  </si>
  <si>
    <t>29</t>
  </si>
  <si>
    <t>JYTY O 7x1</t>
  </si>
  <si>
    <t>30</t>
  </si>
  <si>
    <t>CYKY J 3x1,5</t>
  </si>
  <si>
    <t>31</t>
  </si>
  <si>
    <t>CYKY-J 3x2,5</t>
  </si>
  <si>
    <t>34</t>
  </si>
  <si>
    <t>Žlab ocel. 62/50 + víko</t>
  </si>
  <si>
    <t>35</t>
  </si>
  <si>
    <t>Žlab ocel. 125/50 + víko</t>
  </si>
  <si>
    <t>Žlab ocel. 125/100+ víko</t>
  </si>
  <si>
    <t>Žlab ocel. 250/100 + víko</t>
  </si>
  <si>
    <t>38</t>
  </si>
  <si>
    <t>Elektroinstalační trubka ohebná  D32</t>
  </si>
  <si>
    <t>39</t>
  </si>
  <si>
    <t>Pomocný montážní materiál</t>
  </si>
  <si>
    <t>33</t>
  </si>
  <si>
    <t>CY 6</t>
  </si>
  <si>
    <t>Tvorba aplikačního SW</t>
  </si>
  <si>
    <t>42</t>
  </si>
  <si>
    <t>Montážní práce</t>
  </si>
  <si>
    <t>43</t>
  </si>
  <si>
    <t>Oživení, uvedení do provozu, revize, služby</t>
  </si>
  <si>
    <t>44</t>
  </si>
  <si>
    <t>Montážní práce - propojení příslušenství tepelného čerpadla s regulátorem v DT1</t>
  </si>
  <si>
    <t>45</t>
  </si>
  <si>
    <t>Dodavatelská dokumentace vč.skut.stavu a dílenské dokumentace</t>
  </si>
  <si>
    <t>73124545</t>
  </si>
  <si>
    <t>Uchycení odkouření na fasádu objektu</t>
  </si>
  <si>
    <t>147855511</t>
  </si>
  <si>
    <t>Odtah spalin od plynových kotlů, kaskáda průměr 110 mm</t>
  </si>
  <si>
    <t>2488774</t>
  </si>
  <si>
    <t>Koleno 87° 125/180 mm</t>
  </si>
  <si>
    <t>248784</t>
  </si>
  <si>
    <t>Trubka s hrdlem, 1 m, 125/180 mm</t>
  </si>
  <si>
    <t>24057880</t>
  </si>
  <si>
    <t>Trubka s hrdlem, 0,5 m, 125/180</t>
  </si>
  <si>
    <t>240597796</t>
  </si>
  <si>
    <t>Koncovka komínu</t>
  </si>
  <si>
    <t>147551414</t>
  </si>
  <si>
    <t>Přívod spalovacího vzduchu pro kotle, průměr 100 mm</t>
  </si>
  <si>
    <t>122</t>
  </si>
  <si>
    <t>Koncovka s odvodem kondenzátu</t>
  </si>
  <si>
    <t>123</t>
  </si>
  <si>
    <t>Sifon</t>
  </si>
  <si>
    <t>M24</t>
  </si>
  <si>
    <t>Montáž odkouření</t>
  </si>
  <si>
    <t>M2401</t>
  </si>
  <si>
    <t>Revize spalinových cest</t>
  </si>
  <si>
    <t>998731102R00</t>
  </si>
  <si>
    <t>Přesun hmot pro kotelny, výšky do 12 m</t>
  </si>
  <si>
    <t>979011221</t>
  </si>
  <si>
    <t>Svislá doprava suti a vybour. hmot za 1.PP nošením</t>
  </si>
  <si>
    <t>979081111</t>
  </si>
  <si>
    <t>Odvoz suti a vybour. hmot na skládku do 1 km</t>
  </si>
  <si>
    <t>979990001</t>
  </si>
  <si>
    <t>Poplatek za skládku stavební suti</t>
  </si>
  <si>
    <t>979093111</t>
  </si>
  <si>
    <t>Uložení suti na skládku bez zhutnění</t>
  </si>
  <si>
    <t>979087311R00</t>
  </si>
  <si>
    <t>Vodorovné přemístění suti nošením do 10 m</t>
  </si>
  <si>
    <t>979087391R00</t>
  </si>
  <si>
    <t>Příplatek za nošení suti každých dalších 10 m</t>
  </si>
  <si>
    <t>979094211R00</t>
  </si>
  <si>
    <t>Nakládání nebo překládání vybourané suti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</si>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</sst>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186" t="s">
        <v>40</v>
      </c>
      <c r="B2" s="186"/>
      <c r="C2" s="186"/>
      <c r="D2" s="186"/>
      <c r="E2" s="186"/>
      <c r="F2" s="186"/>
      <c r="G2" s="18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5"/>
  <sheetViews>
    <sheetView showGridLines="0" topLeftCell="B1" zoomScaleSheetLayoutView="75" workbookViewId="0">
      <selection activeCell="G28" sqref="G28:I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8" width="13" customWidth="1"/>
    <col min="9" max="9" width="12.28515625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37</v>
      </c>
      <c r="B1" s="187" t="s">
        <v>4</v>
      </c>
      <c r="C1" s="188"/>
      <c r="D1" s="188"/>
      <c r="E1" s="188"/>
      <c r="F1" s="188"/>
      <c r="G1" s="188"/>
      <c r="H1" s="188"/>
      <c r="I1" s="188"/>
      <c r="J1" s="189"/>
    </row>
    <row r="2" spans="1:15" ht="36" customHeight="1" x14ac:dyDescent="0.2">
      <c r="A2" s="2"/>
      <c r="B2" s="78" t="s">
        <v>23</v>
      </c>
      <c r="C2" s="79"/>
      <c r="D2" s="80" t="s">
        <v>47</v>
      </c>
      <c r="E2" s="196" t="s">
        <v>48</v>
      </c>
      <c r="F2" s="197"/>
      <c r="G2" s="197"/>
      <c r="H2" s="197"/>
      <c r="I2" s="197"/>
      <c r="J2" s="198"/>
      <c r="O2" s="1"/>
    </row>
    <row r="3" spans="1:15" ht="27" customHeight="1" x14ac:dyDescent="0.2">
      <c r="A3" s="2"/>
      <c r="B3" s="81" t="s">
        <v>45</v>
      </c>
      <c r="C3" s="79"/>
      <c r="D3" s="82" t="s">
        <v>42</v>
      </c>
      <c r="E3" s="199" t="s">
        <v>44</v>
      </c>
      <c r="F3" s="200"/>
      <c r="G3" s="200"/>
      <c r="H3" s="200"/>
      <c r="I3" s="200"/>
      <c r="J3" s="201"/>
    </row>
    <row r="4" spans="1:15" ht="23.25" customHeight="1" x14ac:dyDescent="0.2">
      <c r="A4" s="76">
        <v>1886</v>
      </c>
      <c r="B4" s="83" t="s">
        <v>46</v>
      </c>
      <c r="C4" s="84"/>
      <c r="D4" s="85" t="s">
        <v>42</v>
      </c>
      <c r="E4" s="209" t="s">
        <v>43</v>
      </c>
      <c r="F4" s="210"/>
      <c r="G4" s="210"/>
      <c r="H4" s="210"/>
      <c r="I4" s="210"/>
      <c r="J4" s="211"/>
    </row>
    <row r="5" spans="1:15" ht="24" customHeight="1" x14ac:dyDescent="0.2">
      <c r="A5" s="2"/>
      <c r="B5" s="31" t="s">
        <v>22</v>
      </c>
      <c r="D5" s="214" t="s">
        <v>49</v>
      </c>
      <c r="E5" s="215"/>
      <c r="F5" s="215"/>
      <c r="G5" s="215"/>
      <c r="H5" s="18" t="s">
        <v>41</v>
      </c>
      <c r="I5" s="86" t="s">
        <v>53</v>
      </c>
      <c r="J5" s="8"/>
    </row>
    <row r="6" spans="1:15" ht="15.75" customHeight="1" x14ac:dyDescent="0.2">
      <c r="A6" s="2"/>
      <c r="B6" s="28"/>
      <c r="C6" s="55"/>
      <c r="D6" s="216" t="s">
        <v>50</v>
      </c>
      <c r="E6" s="217"/>
      <c r="F6" s="217"/>
      <c r="G6" s="217"/>
      <c r="H6" s="18" t="s">
        <v>35</v>
      </c>
      <c r="I6" s="22"/>
      <c r="J6" s="8"/>
    </row>
    <row r="7" spans="1:15" ht="15.75" customHeight="1" x14ac:dyDescent="0.2">
      <c r="A7" s="2"/>
      <c r="B7" s="29"/>
      <c r="C7" s="56"/>
      <c r="D7" s="77" t="s">
        <v>52</v>
      </c>
      <c r="E7" s="218" t="s">
        <v>51</v>
      </c>
      <c r="F7" s="219"/>
      <c r="G7" s="219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41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35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3" t="s">
        <v>54</v>
      </c>
      <c r="E11" s="203"/>
      <c r="F11" s="203"/>
      <c r="G11" s="203"/>
      <c r="H11" s="18" t="s">
        <v>41</v>
      </c>
      <c r="I11" s="88" t="s">
        <v>58</v>
      </c>
      <c r="J11" s="8"/>
    </row>
    <row r="12" spans="1:15" ht="15.75" customHeight="1" x14ac:dyDescent="0.2">
      <c r="A12" s="2"/>
      <c r="B12" s="28"/>
      <c r="C12" s="55"/>
      <c r="D12" s="208" t="s">
        <v>55</v>
      </c>
      <c r="E12" s="208"/>
      <c r="F12" s="208"/>
      <c r="G12" s="208"/>
      <c r="H12" s="18" t="s">
        <v>35</v>
      </c>
      <c r="I12" s="89"/>
      <c r="J12" s="8"/>
    </row>
    <row r="13" spans="1:15" ht="15.75" customHeight="1" x14ac:dyDescent="0.2">
      <c r="A13" s="2"/>
      <c r="B13" s="29"/>
      <c r="C13" s="56"/>
      <c r="D13" s="87" t="s">
        <v>57</v>
      </c>
      <c r="E13" s="212" t="s">
        <v>56</v>
      </c>
      <c r="F13" s="213"/>
      <c r="G13" s="213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61"/>
      <c r="D15" s="54"/>
      <c r="E15" s="202"/>
      <c r="F15" s="202"/>
      <c r="G15" s="204"/>
      <c r="H15" s="204"/>
      <c r="I15" s="204" t="s">
        <v>30</v>
      </c>
      <c r="J15" s="205"/>
    </row>
    <row r="16" spans="1:15" ht="23.25" customHeight="1" x14ac:dyDescent="0.2">
      <c r="A16" s="142" t="s">
        <v>25</v>
      </c>
      <c r="B16" s="38" t="s">
        <v>25</v>
      </c>
      <c r="C16" s="62"/>
      <c r="D16" s="63"/>
      <c r="E16" s="193"/>
      <c r="F16" s="194"/>
      <c r="G16" s="193"/>
      <c r="H16" s="194"/>
      <c r="I16" s="193">
        <f>SUMIF(F49:F71,A16,I49:I71)+SUMIF(F49:F71,"PSU",I49:I71)</f>
        <v>0</v>
      </c>
      <c r="J16" s="195"/>
    </row>
    <row r="17" spans="1:10" ht="23.25" customHeight="1" x14ac:dyDescent="0.2">
      <c r="A17" s="142" t="s">
        <v>26</v>
      </c>
      <c r="B17" s="38" t="s">
        <v>26</v>
      </c>
      <c r="C17" s="62"/>
      <c r="D17" s="63"/>
      <c r="E17" s="193"/>
      <c r="F17" s="194"/>
      <c r="G17" s="193"/>
      <c r="H17" s="194"/>
      <c r="I17" s="193">
        <f>SUMIF(F49:F71,A17,I49:I71)</f>
        <v>0</v>
      </c>
      <c r="J17" s="195"/>
    </row>
    <row r="18" spans="1:10" ht="23.25" customHeight="1" x14ac:dyDescent="0.2">
      <c r="A18" s="142" t="s">
        <v>27</v>
      </c>
      <c r="B18" s="38" t="s">
        <v>27</v>
      </c>
      <c r="C18" s="62"/>
      <c r="D18" s="63"/>
      <c r="E18" s="193"/>
      <c r="F18" s="194"/>
      <c r="G18" s="193"/>
      <c r="H18" s="194"/>
      <c r="I18" s="193">
        <f>SUMIF(F49:F71,A18,I49:I71)</f>
        <v>0</v>
      </c>
      <c r="J18" s="195"/>
    </row>
    <row r="19" spans="1:10" ht="23.25" customHeight="1" x14ac:dyDescent="0.2">
      <c r="A19" s="142" t="s">
        <v>111</v>
      </c>
      <c r="B19" s="38" t="s">
        <v>28</v>
      </c>
      <c r="C19" s="62"/>
      <c r="D19" s="63"/>
      <c r="E19" s="193"/>
      <c r="F19" s="194"/>
      <c r="G19" s="193"/>
      <c r="H19" s="194"/>
      <c r="I19" s="193">
        <f>SUMIF(F49:F71,A19,I49:I71)</f>
        <v>0</v>
      </c>
      <c r="J19" s="195"/>
    </row>
    <row r="20" spans="1:10" ht="23.25" customHeight="1" x14ac:dyDescent="0.2">
      <c r="A20" s="142" t="s">
        <v>112</v>
      </c>
      <c r="B20" s="38" t="s">
        <v>29</v>
      </c>
      <c r="C20" s="62"/>
      <c r="D20" s="63"/>
      <c r="E20" s="193"/>
      <c r="F20" s="194"/>
      <c r="G20" s="193"/>
      <c r="H20" s="194"/>
      <c r="I20" s="193">
        <f>SUMIF(F49:F71,A20,I49:I71)</f>
        <v>0</v>
      </c>
      <c r="J20" s="195"/>
    </row>
    <row r="21" spans="1:10" ht="23.25" customHeight="1" x14ac:dyDescent="0.2">
      <c r="A21" s="2"/>
      <c r="B21" s="48" t="s">
        <v>30</v>
      </c>
      <c r="C21" s="64"/>
      <c r="D21" s="65"/>
      <c r="E21" s="206"/>
      <c r="F21" s="207"/>
      <c r="G21" s="206"/>
      <c r="H21" s="207"/>
      <c r="I21" s="206">
        <f>SUM(I16:J20)</f>
        <v>0</v>
      </c>
      <c r="J21" s="225"/>
    </row>
    <row r="22" spans="1:10" ht="33" customHeight="1" x14ac:dyDescent="0.2">
      <c r="A22" s="2"/>
      <c r="B22" s="42" t="s">
        <v>34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23">
        <f>ZakladDPHSniVypocet</f>
        <v>0</v>
      </c>
      <c r="H23" s="224"/>
      <c r="I23" s="224"/>
      <c r="J23" s="40" t="str">
        <f t="shared" ref="J23:J28" si="0">Mena</f>
        <v>CZK</v>
      </c>
    </row>
    <row r="24" spans="1:10" ht="23.25" hidden="1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21">
        <f>IF(A24&gt;50, ROUNDUP(A23, 0), ROUNDDOWN(A23, 0))</f>
        <v>0</v>
      </c>
      <c r="H24" s="222"/>
      <c r="I24" s="22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23">
        <f>ZakladDPHZaklVypocet</f>
        <v>0</v>
      </c>
      <c r="H25" s="224"/>
      <c r="I25" s="224"/>
      <c r="J25" s="40" t="str">
        <f t="shared" si="0"/>
        <v>CZK</v>
      </c>
    </row>
    <row r="26" spans="1:10" ht="23.25" hidden="1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190">
        <f>IF(A26&gt;50, ROUNDUP(A25, 0), ROUNDDOWN(A25, 0))</f>
        <v>0</v>
      </c>
      <c r="H26" s="191"/>
      <c r="I26" s="19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/>
      <c r="C27" s="70"/>
      <c r="D27" s="71"/>
      <c r="E27" s="70"/>
      <c r="F27" s="16"/>
      <c r="G27" s="192"/>
      <c r="H27" s="192"/>
      <c r="I27" s="192"/>
      <c r="J27" s="41"/>
    </row>
    <row r="28" spans="1:10" ht="27.75" customHeight="1" thickBot="1" x14ac:dyDescent="0.25">
      <c r="A28" s="2"/>
      <c r="B28" s="116" t="s">
        <v>24</v>
      </c>
      <c r="C28" s="117"/>
      <c r="D28" s="117"/>
      <c r="E28" s="118"/>
      <c r="F28" s="119"/>
      <c r="G28" s="227">
        <f>ZakladDPHSniVypocet+ZakladDPHZaklVypocet</f>
        <v>0</v>
      </c>
      <c r="H28" s="227"/>
      <c r="I28" s="227"/>
      <c r="J28" s="120" t="str">
        <f t="shared" si="0"/>
        <v>CZK</v>
      </c>
    </row>
    <row r="29" spans="1:10" ht="27.75" hidden="1" customHeight="1" thickBot="1" x14ac:dyDescent="0.25">
      <c r="A29" s="2">
        <f>(A27-INT(A27))*100</f>
        <v>0</v>
      </c>
      <c r="B29" s="116" t="s">
        <v>36</v>
      </c>
      <c r="C29" s="121"/>
      <c r="D29" s="121"/>
      <c r="E29" s="121"/>
      <c r="F29" s="122"/>
      <c r="G29" s="226">
        <f>IF(A29&gt;50, ROUNDUP(A27, 0), ROUNDDOWN(A27, 0))</f>
        <v>0</v>
      </c>
      <c r="H29" s="226"/>
      <c r="I29" s="226"/>
      <c r="J29" s="123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8"/>
      <c r="E34" s="229"/>
      <c r="G34" s="230"/>
      <c r="H34" s="231"/>
      <c r="I34" s="231"/>
      <c r="J34" s="25"/>
    </row>
    <row r="35" spans="1:10" ht="12.75" customHeight="1" x14ac:dyDescent="0.2">
      <c r="A35" s="2"/>
      <c r="B35" s="2"/>
      <c r="D35" s="220" t="s">
        <v>2</v>
      </c>
      <c r="E35" s="22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3" t="s">
        <v>16</v>
      </c>
      <c r="C37" s="94"/>
      <c r="D37" s="94"/>
      <c r="E37" s="94"/>
      <c r="F37" s="95"/>
      <c r="G37" s="95"/>
      <c r="H37" s="95"/>
      <c r="I37" s="95"/>
      <c r="J37" s="96"/>
    </row>
    <row r="38" spans="1:10" ht="25.5" hidden="1" customHeight="1" x14ac:dyDescent="0.2">
      <c r="A38" s="92" t="s">
        <v>38</v>
      </c>
      <c r="B38" s="97" t="s">
        <v>17</v>
      </c>
      <c r="C38" s="98" t="s">
        <v>5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18</v>
      </c>
      <c r="I38" s="100" t="s">
        <v>1</v>
      </c>
      <c r="J38" s="101" t="s">
        <v>0</v>
      </c>
    </row>
    <row r="39" spans="1:10" ht="25.5" hidden="1" customHeight="1" x14ac:dyDescent="0.2">
      <c r="A39" s="92">
        <v>1</v>
      </c>
      <c r="B39" s="102" t="s">
        <v>59</v>
      </c>
      <c r="C39" s="232"/>
      <c r="D39" s="232"/>
      <c r="E39" s="232"/>
      <c r="F39" s="103">
        <f>'01 01 Pol'!AE239</f>
        <v>0</v>
      </c>
      <c r="G39" s="104">
        <f>'01 01 Pol'!AF239</f>
        <v>0</v>
      </c>
      <c r="H39" s="105">
        <f>(F39*SazbaDPH1/100)+(G39*SazbaDPH2/100)</f>
        <v>0</v>
      </c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2">
        <v>2</v>
      </c>
      <c r="B40" s="107" t="s">
        <v>42</v>
      </c>
      <c r="C40" s="233" t="s">
        <v>44</v>
      </c>
      <c r="D40" s="233"/>
      <c r="E40" s="233"/>
      <c r="F40" s="108">
        <f>'01 01 Pol'!AE239</f>
        <v>0</v>
      </c>
      <c r="G40" s="109">
        <f>'01 01 Pol'!AF239</f>
        <v>0</v>
      </c>
      <c r="H40" s="109">
        <f>(F40*SazbaDPH1/100)+(G40*SazbaDPH2/100)</f>
        <v>0</v>
      </c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">
      <c r="A41" s="92">
        <v>3</v>
      </c>
      <c r="B41" s="111" t="s">
        <v>42</v>
      </c>
      <c r="C41" s="232" t="s">
        <v>43</v>
      </c>
      <c r="D41" s="232"/>
      <c r="E41" s="232"/>
      <c r="F41" s="112">
        <f>'01 01 Pol'!AE239</f>
        <v>0</v>
      </c>
      <c r="G41" s="105">
        <f>'01 01 Pol'!AF239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92"/>
      <c r="B42" s="234" t="s">
        <v>60</v>
      </c>
      <c r="C42" s="235"/>
      <c r="D42" s="235"/>
      <c r="E42" s="236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4">
        <f>SUMIF(A39:A41,"=1",I39:I41)</f>
        <v>0</v>
      </c>
      <c r="J42" s="115">
        <f>SUMIF(A39:A41,"=1",J39:J41)</f>
        <v>0</v>
      </c>
    </row>
    <row r="46" spans="1:10" ht="15.75" x14ac:dyDescent="0.25">
      <c r="B46" s="124" t="s">
        <v>62</v>
      </c>
    </row>
    <row r="48" spans="1:10" ht="25.5" customHeight="1" x14ac:dyDescent="0.2">
      <c r="A48" s="126"/>
      <c r="B48" s="129" t="s">
        <v>17</v>
      </c>
      <c r="C48" s="129" t="s">
        <v>5</v>
      </c>
      <c r="D48" s="130"/>
      <c r="E48" s="130"/>
      <c r="F48" s="131" t="s">
        <v>63</v>
      </c>
      <c r="G48" s="131"/>
      <c r="H48" s="131"/>
      <c r="I48" s="131" t="s">
        <v>30</v>
      </c>
      <c r="J48" s="131" t="s">
        <v>0</v>
      </c>
    </row>
    <row r="49" spans="1:10" ht="36.75" customHeight="1" x14ac:dyDescent="0.2">
      <c r="A49" s="127"/>
      <c r="B49" s="132" t="s">
        <v>64</v>
      </c>
      <c r="C49" s="237" t="s">
        <v>65</v>
      </c>
      <c r="D49" s="238"/>
      <c r="E49" s="238"/>
      <c r="F49" s="138" t="s">
        <v>25</v>
      </c>
      <c r="G49" s="139"/>
      <c r="H49" s="139"/>
      <c r="I49" s="139">
        <f>'01 01 Pol'!G8</f>
        <v>0</v>
      </c>
      <c r="J49" s="136" t="str">
        <f>IF(I72=0,"",I49/I72*100)</f>
        <v/>
      </c>
    </row>
    <row r="50" spans="1:10" ht="36.75" customHeight="1" x14ac:dyDescent="0.2">
      <c r="A50" s="127"/>
      <c r="B50" s="132" t="s">
        <v>66</v>
      </c>
      <c r="C50" s="237" t="s">
        <v>67</v>
      </c>
      <c r="D50" s="238"/>
      <c r="E50" s="238"/>
      <c r="F50" s="138" t="s">
        <v>25</v>
      </c>
      <c r="G50" s="139"/>
      <c r="H50" s="139"/>
      <c r="I50" s="139">
        <f>'01 01 Pol'!G14</f>
        <v>0</v>
      </c>
      <c r="J50" s="136" t="str">
        <f>IF(I72=0,"",I50/I72*100)</f>
        <v/>
      </c>
    </row>
    <row r="51" spans="1:10" ht="36.75" customHeight="1" x14ac:dyDescent="0.2">
      <c r="A51" s="127"/>
      <c r="B51" s="132" t="s">
        <v>68</v>
      </c>
      <c r="C51" s="237" t="s">
        <v>69</v>
      </c>
      <c r="D51" s="238"/>
      <c r="E51" s="238"/>
      <c r="F51" s="138" t="s">
        <v>25</v>
      </c>
      <c r="G51" s="139"/>
      <c r="H51" s="139"/>
      <c r="I51" s="139">
        <f>'01 01 Pol'!G16</f>
        <v>0</v>
      </c>
      <c r="J51" s="136" t="str">
        <f>IF(I72=0,"",I51/I72*100)</f>
        <v/>
      </c>
    </row>
    <row r="52" spans="1:10" ht="36.75" customHeight="1" x14ac:dyDescent="0.2">
      <c r="A52" s="127"/>
      <c r="B52" s="132" t="s">
        <v>70</v>
      </c>
      <c r="C52" s="237" t="s">
        <v>71</v>
      </c>
      <c r="D52" s="238"/>
      <c r="E52" s="238"/>
      <c r="F52" s="138" t="s">
        <v>25</v>
      </c>
      <c r="G52" s="139"/>
      <c r="H52" s="139"/>
      <c r="I52" s="139">
        <f>'01 01 Pol'!G23</f>
        <v>0</v>
      </c>
      <c r="J52" s="136" t="str">
        <f>IF(I72=0,"",I52/I72*100)</f>
        <v/>
      </c>
    </row>
    <row r="53" spans="1:10" ht="36.75" customHeight="1" x14ac:dyDescent="0.2">
      <c r="A53" s="127"/>
      <c r="B53" s="132" t="s">
        <v>72</v>
      </c>
      <c r="C53" s="237" t="s">
        <v>73</v>
      </c>
      <c r="D53" s="238"/>
      <c r="E53" s="238"/>
      <c r="F53" s="138" t="s">
        <v>25</v>
      </c>
      <c r="G53" s="139"/>
      <c r="H53" s="139"/>
      <c r="I53" s="139">
        <f>'01 01 Pol'!G25</f>
        <v>0</v>
      </c>
      <c r="J53" s="136" t="str">
        <f>IF(I72=0,"",I53/I72*100)</f>
        <v/>
      </c>
    </row>
    <row r="54" spans="1:10" ht="36.75" customHeight="1" x14ac:dyDescent="0.2">
      <c r="A54" s="127"/>
      <c r="B54" s="132" t="s">
        <v>74</v>
      </c>
      <c r="C54" s="237" t="s">
        <v>75</v>
      </c>
      <c r="D54" s="238"/>
      <c r="E54" s="238"/>
      <c r="F54" s="138" t="s">
        <v>26</v>
      </c>
      <c r="G54" s="139"/>
      <c r="H54" s="139"/>
      <c r="I54" s="139">
        <f>'01 01 Pol'!G27</f>
        <v>0</v>
      </c>
      <c r="J54" s="136" t="str">
        <f>IF(I72=0,"",I54/I72*100)</f>
        <v/>
      </c>
    </row>
    <row r="55" spans="1:10" ht="36.75" customHeight="1" x14ac:dyDescent="0.2">
      <c r="A55" s="127"/>
      <c r="B55" s="132" t="s">
        <v>76</v>
      </c>
      <c r="C55" s="237" t="s">
        <v>77</v>
      </c>
      <c r="D55" s="238"/>
      <c r="E55" s="238"/>
      <c r="F55" s="138" t="s">
        <v>26</v>
      </c>
      <c r="G55" s="139"/>
      <c r="H55" s="139"/>
      <c r="I55" s="139">
        <f>'01 01 Pol'!G34</f>
        <v>0</v>
      </c>
      <c r="J55" s="136" t="str">
        <f>IF(I72=0,"",I55/I72*100)</f>
        <v/>
      </c>
    </row>
    <row r="56" spans="1:10" ht="36.75" customHeight="1" x14ac:dyDescent="0.2">
      <c r="A56" s="127"/>
      <c r="B56" s="132" t="s">
        <v>78</v>
      </c>
      <c r="C56" s="237" t="s">
        <v>79</v>
      </c>
      <c r="D56" s="238"/>
      <c r="E56" s="238"/>
      <c r="F56" s="138" t="s">
        <v>26</v>
      </c>
      <c r="G56" s="139"/>
      <c r="H56" s="139"/>
      <c r="I56" s="139">
        <f>'01 01 Pol'!G46</f>
        <v>0</v>
      </c>
      <c r="J56" s="136" t="str">
        <f>IF(I72=0,"",I56/I72*100)</f>
        <v/>
      </c>
    </row>
    <row r="57" spans="1:10" ht="36.75" customHeight="1" x14ac:dyDescent="0.2">
      <c r="A57" s="127"/>
      <c r="B57" s="132" t="s">
        <v>80</v>
      </c>
      <c r="C57" s="237" t="s">
        <v>81</v>
      </c>
      <c r="D57" s="238"/>
      <c r="E57" s="238"/>
      <c r="F57" s="138" t="s">
        <v>26</v>
      </c>
      <c r="G57" s="139"/>
      <c r="H57" s="139"/>
      <c r="I57" s="139">
        <f>'01 01 Pol'!G57</f>
        <v>0</v>
      </c>
      <c r="J57" s="136" t="str">
        <f>IF(I72=0,"",I57/I72*100)</f>
        <v/>
      </c>
    </row>
    <row r="58" spans="1:10" ht="36.75" customHeight="1" x14ac:dyDescent="0.2">
      <c r="A58" s="127"/>
      <c r="B58" s="132" t="s">
        <v>82</v>
      </c>
      <c r="C58" s="237" t="s">
        <v>83</v>
      </c>
      <c r="D58" s="238"/>
      <c r="E58" s="238"/>
      <c r="F58" s="138" t="s">
        <v>26</v>
      </c>
      <c r="G58" s="139"/>
      <c r="H58" s="139"/>
      <c r="I58" s="139">
        <f>'01 01 Pol'!G74</f>
        <v>0</v>
      </c>
      <c r="J58" s="136" t="str">
        <f>IF(I72=0,"",I58/I72*100)</f>
        <v/>
      </c>
    </row>
    <row r="59" spans="1:10" ht="36.75" customHeight="1" x14ac:dyDescent="0.2">
      <c r="A59" s="127"/>
      <c r="B59" s="132" t="s">
        <v>84</v>
      </c>
      <c r="C59" s="237" t="s">
        <v>85</v>
      </c>
      <c r="D59" s="238"/>
      <c r="E59" s="238"/>
      <c r="F59" s="138" t="s">
        <v>26</v>
      </c>
      <c r="G59" s="139"/>
      <c r="H59" s="139"/>
      <c r="I59" s="139">
        <f>'01 01 Pol'!G94</f>
        <v>0</v>
      </c>
      <c r="J59" s="136" t="str">
        <f>IF(I72=0,"",I59/I72*100)</f>
        <v/>
      </c>
    </row>
    <row r="60" spans="1:10" ht="36.75" customHeight="1" x14ac:dyDescent="0.2">
      <c r="A60" s="127"/>
      <c r="B60" s="132" t="s">
        <v>86</v>
      </c>
      <c r="C60" s="237" t="s">
        <v>87</v>
      </c>
      <c r="D60" s="238"/>
      <c r="E60" s="238"/>
      <c r="F60" s="138" t="s">
        <v>26</v>
      </c>
      <c r="G60" s="139"/>
      <c r="H60" s="139"/>
      <c r="I60" s="139">
        <f>'01 01 Pol'!G108</f>
        <v>0</v>
      </c>
      <c r="J60" s="136" t="str">
        <f>IF(I72=0,"",I60/I72*100)</f>
        <v/>
      </c>
    </row>
    <row r="61" spans="1:10" ht="36.75" customHeight="1" x14ac:dyDescent="0.2">
      <c r="A61" s="127"/>
      <c r="B61" s="132" t="s">
        <v>88</v>
      </c>
      <c r="C61" s="237" t="s">
        <v>89</v>
      </c>
      <c r="D61" s="238"/>
      <c r="E61" s="238"/>
      <c r="F61" s="138" t="s">
        <v>26</v>
      </c>
      <c r="G61" s="139"/>
      <c r="H61" s="139"/>
      <c r="I61" s="139">
        <f>'01 01 Pol'!G117</f>
        <v>0</v>
      </c>
      <c r="J61" s="136" t="str">
        <f>IF(I72=0,"",I61/I72*100)</f>
        <v/>
      </c>
    </row>
    <row r="62" spans="1:10" ht="36.75" customHeight="1" x14ac:dyDescent="0.2">
      <c r="A62" s="127"/>
      <c r="B62" s="132" t="s">
        <v>90</v>
      </c>
      <c r="C62" s="237" t="s">
        <v>91</v>
      </c>
      <c r="D62" s="238"/>
      <c r="E62" s="238"/>
      <c r="F62" s="138" t="s">
        <v>26</v>
      </c>
      <c r="G62" s="139"/>
      <c r="H62" s="139"/>
      <c r="I62" s="139">
        <f>'01 01 Pol'!G139</f>
        <v>0</v>
      </c>
      <c r="J62" s="136" t="str">
        <f>IF(I72=0,"",I62/I72*100)</f>
        <v/>
      </c>
    </row>
    <row r="63" spans="1:10" ht="36.75" customHeight="1" x14ac:dyDescent="0.2">
      <c r="A63" s="127"/>
      <c r="B63" s="132" t="s">
        <v>92</v>
      </c>
      <c r="C63" s="237" t="s">
        <v>93</v>
      </c>
      <c r="D63" s="238"/>
      <c r="E63" s="238"/>
      <c r="F63" s="138" t="s">
        <v>26</v>
      </c>
      <c r="G63" s="139"/>
      <c r="H63" s="139"/>
      <c r="I63" s="139">
        <f>'01 01 Pol'!G145</f>
        <v>0</v>
      </c>
      <c r="J63" s="136" t="str">
        <f>IF(I72=0,"",I63/I72*100)</f>
        <v/>
      </c>
    </row>
    <row r="64" spans="1:10" ht="36.75" customHeight="1" x14ac:dyDescent="0.2">
      <c r="A64" s="127"/>
      <c r="B64" s="132" t="s">
        <v>94</v>
      </c>
      <c r="C64" s="237" t="s">
        <v>95</v>
      </c>
      <c r="D64" s="238"/>
      <c r="E64" s="238"/>
      <c r="F64" s="138" t="s">
        <v>26</v>
      </c>
      <c r="G64" s="139"/>
      <c r="H64" s="139"/>
      <c r="I64" s="139">
        <f>'01 01 Pol'!G151</f>
        <v>0</v>
      </c>
      <c r="J64" s="136" t="str">
        <f>IF(I72=0,"",I64/I72*100)</f>
        <v/>
      </c>
    </row>
    <row r="65" spans="1:10" ht="36.75" customHeight="1" x14ac:dyDescent="0.2">
      <c r="A65" s="127"/>
      <c r="B65" s="132" t="s">
        <v>96</v>
      </c>
      <c r="C65" s="237" t="s">
        <v>97</v>
      </c>
      <c r="D65" s="238"/>
      <c r="E65" s="238"/>
      <c r="F65" s="138" t="s">
        <v>27</v>
      </c>
      <c r="G65" s="139"/>
      <c r="H65" s="139"/>
      <c r="I65" s="139">
        <f>'01 01 Pol'!G170</f>
        <v>0</v>
      </c>
      <c r="J65" s="136" t="str">
        <f>IF(I72=0,"",I65/I72*100)</f>
        <v/>
      </c>
    </row>
    <row r="66" spans="1:10" ht="36.75" customHeight="1" x14ac:dyDescent="0.2">
      <c r="A66" s="127"/>
      <c r="B66" s="132" t="s">
        <v>98</v>
      </c>
      <c r="C66" s="237" t="s">
        <v>99</v>
      </c>
      <c r="D66" s="238"/>
      <c r="E66" s="238"/>
      <c r="F66" s="138" t="s">
        <v>27</v>
      </c>
      <c r="G66" s="139"/>
      <c r="H66" s="139"/>
      <c r="I66" s="139">
        <f>'01 01 Pol'!G172</f>
        <v>0</v>
      </c>
      <c r="J66" s="136" t="str">
        <f>IF(I72=0,"",I66/I72*100)</f>
        <v/>
      </c>
    </row>
    <row r="67" spans="1:10" ht="36.75" customHeight="1" x14ac:dyDescent="0.2">
      <c r="A67" s="127"/>
      <c r="B67" s="132" t="s">
        <v>100</v>
      </c>
      <c r="C67" s="237" t="s">
        <v>101</v>
      </c>
      <c r="D67" s="238"/>
      <c r="E67" s="238"/>
      <c r="F67" s="138" t="s">
        <v>27</v>
      </c>
      <c r="G67" s="139"/>
      <c r="H67" s="139"/>
      <c r="I67" s="139">
        <f>'01 01 Pol'!G183</f>
        <v>0</v>
      </c>
      <c r="J67" s="136" t="str">
        <f>IF(I72=0,"",I67/I72*100)</f>
        <v/>
      </c>
    </row>
    <row r="68" spans="1:10" ht="36.75" customHeight="1" x14ac:dyDescent="0.2">
      <c r="A68" s="127"/>
      <c r="B68" s="132" t="s">
        <v>102</v>
      </c>
      <c r="C68" s="237" t="s">
        <v>103</v>
      </c>
      <c r="D68" s="238"/>
      <c r="E68" s="238"/>
      <c r="F68" s="138" t="s">
        <v>27</v>
      </c>
      <c r="G68" s="139"/>
      <c r="H68" s="139"/>
      <c r="I68" s="139">
        <f>'01 01 Pol'!G196</f>
        <v>0</v>
      </c>
      <c r="J68" s="136" t="str">
        <f>IF(I72=0,"",I68/I72*100)</f>
        <v/>
      </c>
    </row>
    <row r="69" spans="1:10" ht="36.75" customHeight="1" x14ac:dyDescent="0.2">
      <c r="A69" s="127"/>
      <c r="B69" s="132" t="s">
        <v>104</v>
      </c>
      <c r="C69" s="237" t="s">
        <v>105</v>
      </c>
      <c r="D69" s="238"/>
      <c r="E69" s="238"/>
      <c r="F69" s="138" t="s">
        <v>27</v>
      </c>
      <c r="G69" s="139"/>
      <c r="H69" s="139"/>
      <c r="I69" s="139">
        <f>'01 01 Pol'!G211</f>
        <v>0</v>
      </c>
      <c r="J69" s="136" t="str">
        <f>IF(I72=0,"",I69/I72*100)</f>
        <v/>
      </c>
    </row>
    <row r="70" spans="1:10" ht="36.75" customHeight="1" x14ac:dyDescent="0.2">
      <c r="A70" s="127"/>
      <c r="B70" s="132" t="s">
        <v>106</v>
      </c>
      <c r="C70" s="237" t="s">
        <v>107</v>
      </c>
      <c r="D70" s="238"/>
      <c r="E70" s="238"/>
      <c r="F70" s="138" t="s">
        <v>27</v>
      </c>
      <c r="G70" s="139"/>
      <c r="H70" s="139"/>
      <c r="I70" s="139">
        <f>'01 01 Pol'!G217</f>
        <v>0</v>
      </c>
      <c r="J70" s="136" t="str">
        <f>IF(I72=0,"",I70/I72*100)</f>
        <v/>
      </c>
    </row>
    <row r="71" spans="1:10" ht="36.75" customHeight="1" x14ac:dyDescent="0.2">
      <c r="A71" s="127"/>
      <c r="B71" s="132" t="s">
        <v>108</v>
      </c>
      <c r="C71" s="237" t="s">
        <v>109</v>
      </c>
      <c r="D71" s="238"/>
      <c r="E71" s="238"/>
      <c r="F71" s="138" t="s">
        <v>110</v>
      </c>
      <c r="G71" s="139"/>
      <c r="H71" s="139"/>
      <c r="I71" s="139">
        <f>'01 01 Pol'!G230</f>
        <v>0</v>
      </c>
      <c r="J71" s="136" t="str">
        <f>IF(I72=0,"",I71/I72*100)</f>
        <v/>
      </c>
    </row>
    <row r="72" spans="1:10" ht="25.5" customHeight="1" x14ac:dyDescent="0.2">
      <c r="A72" s="128"/>
      <c r="B72" s="133" t="s">
        <v>1</v>
      </c>
      <c r="C72" s="134"/>
      <c r="D72" s="135"/>
      <c r="E72" s="135"/>
      <c r="F72" s="140"/>
      <c r="G72" s="141"/>
      <c r="H72" s="141"/>
      <c r="I72" s="141">
        <f>SUM(I49:I71)</f>
        <v>0</v>
      </c>
      <c r="J72" s="137">
        <f>SUM(J49:J71)</f>
        <v>0</v>
      </c>
    </row>
    <row r="73" spans="1:10" x14ac:dyDescent="0.2">
      <c r="F73" s="90"/>
      <c r="G73" s="90"/>
      <c r="H73" s="90"/>
      <c r="I73" s="90"/>
      <c r="J73" s="91"/>
    </row>
    <row r="74" spans="1:10" x14ac:dyDescent="0.2">
      <c r="F74" s="90"/>
      <c r="G74" s="90"/>
      <c r="H74" s="90"/>
      <c r="I74" s="90"/>
      <c r="J74" s="91"/>
    </row>
    <row r="75" spans="1:10" x14ac:dyDescent="0.2">
      <c r="F75" s="90"/>
      <c r="G75" s="90"/>
      <c r="H75" s="90"/>
      <c r="I75" s="90"/>
      <c r="J75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8">
    <mergeCell ref="C70:E70"/>
    <mergeCell ref="C71:E71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50" t="s">
        <v>7</v>
      </c>
      <c r="B2" s="49"/>
      <c r="C2" s="241"/>
      <c r="D2" s="241"/>
      <c r="E2" s="241"/>
      <c r="F2" s="241"/>
      <c r="G2" s="242"/>
    </row>
    <row r="3" spans="1:7" ht="24.95" customHeight="1" x14ac:dyDescent="0.2">
      <c r="A3" s="50" t="s">
        <v>8</v>
      </c>
      <c r="B3" s="49"/>
      <c r="C3" s="241"/>
      <c r="D3" s="241"/>
      <c r="E3" s="241"/>
      <c r="F3" s="241"/>
      <c r="G3" s="242"/>
    </row>
    <row r="4" spans="1:7" ht="24.95" customHeight="1" x14ac:dyDescent="0.2">
      <c r="A4" s="50" t="s">
        <v>9</v>
      </c>
      <c r="B4" s="49"/>
      <c r="C4" s="241"/>
      <c r="D4" s="241"/>
      <c r="E4" s="241"/>
      <c r="F4" s="241"/>
      <c r="G4" s="24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zoomScaleNormal="100"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6</v>
      </c>
      <c r="B1" s="255"/>
      <c r="C1" s="255"/>
      <c r="D1" s="255"/>
      <c r="E1" s="255"/>
      <c r="F1" s="255"/>
      <c r="G1" s="255"/>
      <c r="AG1" t="s">
        <v>113</v>
      </c>
    </row>
    <row r="2" spans="1:60" ht="24.95" customHeight="1" x14ac:dyDescent="0.2">
      <c r="A2" s="143" t="s">
        <v>7</v>
      </c>
      <c r="B2" s="49" t="s">
        <v>47</v>
      </c>
      <c r="C2" s="256" t="s">
        <v>48</v>
      </c>
      <c r="D2" s="257"/>
      <c r="E2" s="257"/>
      <c r="F2" s="257"/>
      <c r="G2" s="258"/>
      <c r="AG2" t="s">
        <v>114</v>
      </c>
    </row>
    <row r="3" spans="1:60" ht="24.95" customHeight="1" x14ac:dyDescent="0.2">
      <c r="A3" s="143" t="s">
        <v>8</v>
      </c>
      <c r="B3" s="49" t="s">
        <v>42</v>
      </c>
      <c r="C3" s="256" t="s">
        <v>44</v>
      </c>
      <c r="D3" s="257"/>
      <c r="E3" s="257"/>
      <c r="F3" s="257"/>
      <c r="G3" s="258"/>
      <c r="AC3" s="125" t="s">
        <v>114</v>
      </c>
      <c r="AG3" t="s">
        <v>115</v>
      </c>
    </row>
    <row r="4" spans="1:60" ht="24.95" customHeight="1" x14ac:dyDescent="0.2">
      <c r="A4" s="144" t="s">
        <v>9</v>
      </c>
      <c r="B4" s="145" t="s">
        <v>42</v>
      </c>
      <c r="C4" s="259" t="s">
        <v>43</v>
      </c>
      <c r="D4" s="260"/>
      <c r="E4" s="260"/>
      <c r="F4" s="260"/>
      <c r="G4" s="261"/>
      <c r="AG4" t="s">
        <v>116</v>
      </c>
    </row>
    <row r="5" spans="1:60" x14ac:dyDescent="0.2">
      <c r="D5" s="10"/>
    </row>
    <row r="6" spans="1:60" ht="38.25" x14ac:dyDescent="0.2">
      <c r="A6" s="147" t="s">
        <v>117</v>
      </c>
      <c r="B6" s="149" t="s">
        <v>118</v>
      </c>
      <c r="C6" s="149" t="s">
        <v>119</v>
      </c>
      <c r="D6" s="148" t="s">
        <v>120</v>
      </c>
      <c r="E6" s="147" t="s">
        <v>121</v>
      </c>
      <c r="F6" s="146" t="s">
        <v>122</v>
      </c>
      <c r="G6" s="147" t="s">
        <v>30</v>
      </c>
      <c r="H6" s="150" t="s">
        <v>31</v>
      </c>
      <c r="I6" s="150" t="s">
        <v>123</v>
      </c>
      <c r="J6" s="150" t="s">
        <v>32</v>
      </c>
      <c r="K6" s="150" t="s">
        <v>124</v>
      </c>
      <c r="L6" s="150" t="s">
        <v>125</v>
      </c>
      <c r="M6" s="150" t="s">
        <v>126</v>
      </c>
      <c r="N6" s="150" t="s">
        <v>127</v>
      </c>
      <c r="O6" s="150" t="s">
        <v>128</v>
      </c>
      <c r="P6" s="150" t="s">
        <v>129</v>
      </c>
      <c r="Q6" s="150" t="s">
        <v>130</v>
      </c>
      <c r="R6" s="150" t="s">
        <v>131</v>
      </c>
      <c r="S6" s="150" t="s">
        <v>132</v>
      </c>
      <c r="T6" s="150" t="s">
        <v>133</v>
      </c>
      <c r="U6" s="150" t="s">
        <v>134</v>
      </c>
      <c r="V6" s="150" t="s">
        <v>135</v>
      </c>
      <c r="W6" s="150" t="s">
        <v>136</v>
      </c>
      <c r="X6" s="150" t="s">
        <v>137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138</v>
      </c>
      <c r="B8" s="162" t="s">
        <v>64</v>
      </c>
      <c r="C8" s="180" t="s">
        <v>65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4.4099999999999993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0.59000000000000008</v>
      </c>
      <c r="W8" s="160"/>
      <c r="X8" s="160"/>
      <c r="AG8" t="s">
        <v>139</v>
      </c>
    </row>
    <row r="9" spans="1:60" outlineLevel="1" x14ac:dyDescent="0.2">
      <c r="A9" s="173">
        <v>1</v>
      </c>
      <c r="B9" s="174" t="s">
        <v>140</v>
      </c>
      <c r="C9" s="181" t="s">
        <v>141</v>
      </c>
      <c r="D9" s="175" t="s">
        <v>142</v>
      </c>
      <c r="E9" s="176">
        <v>2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6.4999999999999997E-3</v>
      </c>
      <c r="O9" s="158">
        <f>ROUND(E9*N9,2)</f>
        <v>0.01</v>
      </c>
      <c r="P9" s="158">
        <v>0</v>
      </c>
      <c r="Q9" s="158">
        <f>ROUND(E9*P9,2)</f>
        <v>0</v>
      </c>
      <c r="R9" s="158"/>
      <c r="S9" s="158" t="s">
        <v>143</v>
      </c>
      <c r="T9" s="158" t="s">
        <v>144</v>
      </c>
      <c r="U9" s="158">
        <v>0</v>
      </c>
      <c r="V9" s="158">
        <f>ROUND(E9*U9,2)</f>
        <v>0</v>
      </c>
      <c r="W9" s="158"/>
      <c r="X9" s="158" t="s">
        <v>145</v>
      </c>
      <c r="Y9" s="151"/>
      <c r="Z9" s="151"/>
      <c r="AA9" s="151"/>
      <c r="AB9" s="151"/>
      <c r="AC9" s="151"/>
      <c r="AD9" s="151"/>
      <c r="AE9" s="151"/>
      <c r="AF9" s="151"/>
      <c r="AG9" s="151" t="s">
        <v>146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147</v>
      </c>
      <c r="C10" s="181" t="s">
        <v>148</v>
      </c>
      <c r="D10" s="175" t="s">
        <v>149</v>
      </c>
      <c r="E10" s="176">
        <v>1.7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1</v>
      </c>
      <c r="O10" s="158">
        <f>ROUND(E10*N10,2)</f>
        <v>1.7</v>
      </c>
      <c r="P10" s="158">
        <v>0</v>
      </c>
      <c r="Q10" s="158">
        <f>ROUND(E10*P10,2)</f>
        <v>0</v>
      </c>
      <c r="R10" s="158" t="s">
        <v>150</v>
      </c>
      <c r="S10" s="158" t="s">
        <v>151</v>
      </c>
      <c r="T10" s="158" t="s">
        <v>152</v>
      </c>
      <c r="U10" s="158">
        <v>0</v>
      </c>
      <c r="V10" s="158">
        <f>ROUND(E10*U10,2)</f>
        <v>0</v>
      </c>
      <c r="W10" s="158"/>
      <c r="X10" s="158" t="s">
        <v>145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146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153</v>
      </c>
      <c r="C11" s="181" t="s">
        <v>154</v>
      </c>
      <c r="D11" s="175" t="s">
        <v>155</v>
      </c>
      <c r="E11" s="176">
        <v>1.5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1.67</v>
      </c>
      <c r="O11" s="158">
        <f>ROUND(E11*N11,2)</f>
        <v>2.5099999999999998</v>
      </c>
      <c r="P11" s="158">
        <v>0</v>
      </c>
      <c r="Q11" s="158">
        <f>ROUND(E11*P11,2)</f>
        <v>0</v>
      </c>
      <c r="R11" s="158"/>
      <c r="S11" s="158" t="s">
        <v>143</v>
      </c>
      <c r="T11" s="158" t="s">
        <v>144</v>
      </c>
      <c r="U11" s="158">
        <v>0</v>
      </c>
      <c r="V11" s="158">
        <f>ROUND(E11*U11,2)</f>
        <v>0</v>
      </c>
      <c r="W11" s="158"/>
      <c r="X11" s="158" t="s">
        <v>145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146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4</v>
      </c>
      <c r="B12" s="174" t="s">
        <v>156</v>
      </c>
      <c r="C12" s="181" t="s">
        <v>157</v>
      </c>
      <c r="D12" s="175" t="s">
        <v>155</v>
      </c>
      <c r="E12" s="176">
        <v>7.0000000000000007E-2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2.5249999999999999</v>
      </c>
      <c r="O12" s="158">
        <f>ROUND(E12*N12,2)</f>
        <v>0.18</v>
      </c>
      <c r="P12" s="158">
        <v>0</v>
      </c>
      <c r="Q12" s="158">
        <f>ROUND(E12*P12,2)</f>
        <v>0</v>
      </c>
      <c r="R12" s="158"/>
      <c r="S12" s="158" t="s">
        <v>151</v>
      </c>
      <c r="T12" s="158" t="s">
        <v>152</v>
      </c>
      <c r="U12" s="158">
        <v>3.9</v>
      </c>
      <c r="V12" s="158">
        <f>ROUND(E12*U12,2)</f>
        <v>0.27</v>
      </c>
      <c r="W12" s="158"/>
      <c r="X12" s="158" t="s">
        <v>158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73">
        <v>5</v>
      </c>
      <c r="B13" s="174" t="s">
        <v>160</v>
      </c>
      <c r="C13" s="181" t="s">
        <v>161</v>
      </c>
      <c r="D13" s="175" t="s">
        <v>162</v>
      </c>
      <c r="E13" s="176">
        <v>0.3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3.9199999999999999E-2</v>
      </c>
      <c r="O13" s="158">
        <f>ROUND(E13*N13,2)</f>
        <v>0.01</v>
      </c>
      <c r="P13" s="158">
        <v>0</v>
      </c>
      <c r="Q13" s="158">
        <f>ROUND(E13*P13,2)</f>
        <v>0</v>
      </c>
      <c r="R13" s="158"/>
      <c r="S13" s="158" t="s">
        <v>151</v>
      </c>
      <c r="T13" s="158" t="s">
        <v>152</v>
      </c>
      <c r="U13" s="158">
        <v>1.05</v>
      </c>
      <c r="V13" s="158">
        <f>ROUND(E13*U13,2)</f>
        <v>0.32</v>
      </c>
      <c r="W13" s="158"/>
      <c r="X13" s="158" t="s">
        <v>158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61" t="s">
        <v>138</v>
      </c>
      <c r="B14" s="162" t="s">
        <v>66</v>
      </c>
      <c r="C14" s="180" t="s">
        <v>67</v>
      </c>
      <c r="D14" s="163"/>
      <c r="E14" s="164"/>
      <c r="F14" s="165"/>
      <c r="G14" s="166">
        <f>SUMIF(AG15:AG15,"&lt;&gt;NOR",G15:G15)</f>
        <v>0</v>
      </c>
      <c r="H14" s="160"/>
      <c r="I14" s="160">
        <f>SUM(I15:I15)</f>
        <v>0</v>
      </c>
      <c r="J14" s="160"/>
      <c r="K14" s="160">
        <f>SUM(K15:K15)</f>
        <v>0</v>
      </c>
      <c r="L14" s="160"/>
      <c r="M14" s="160">
        <f>SUM(M15:M15)</f>
        <v>0</v>
      </c>
      <c r="N14" s="160"/>
      <c r="O14" s="160">
        <f>SUM(O15:O15)</f>
        <v>0</v>
      </c>
      <c r="P14" s="160"/>
      <c r="Q14" s="160">
        <f>SUM(Q15:Q15)</f>
        <v>0</v>
      </c>
      <c r="R14" s="160"/>
      <c r="S14" s="160"/>
      <c r="T14" s="160"/>
      <c r="U14" s="160"/>
      <c r="V14" s="160">
        <f>SUM(V15:V15)</f>
        <v>5.87</v>
      </c>
      <c r="W14" s="160"/>
      <c r="X14" s="160"/>
      <c r="AG14" t="s">
        <v>139</v>
      </c>
    </row>
    <row r="15" spans="1:60" ht="22.5" outlineLevel="1" x14ac:dyDescent="0.2">
      <c r="A15" s="173">
        <v>6</v>
      </c>
      <c r="B15" s="174" t="s">
        <v>163</v>
      </c>
      <c r="C15" s="181" t="s">
        <v>164</v>
      </c>
      <c r="D15" s="175" t="s">
        <v>155</v>
      </c>
      <c r="E15" s="176">
        <v>1.2</v>
      </c>
      <c r="F15" s="177"/>
      <c r="G15" s="178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0</v>
      </c>
      <c r="O15" s="158">
        <f>ROUND(E15*N15,2)</f>
        <v>0</v>
      </c>
      <c r="P15" s="158">
        <v>0</v>
      </c>
      <c r="Q15" s="158">
        <f>ROUND(E15*P15,2)</f>
        <v>0</v>
      </c>
      <c r="R15" s="158"/>
      <c r="S15" s="158" t="s">
        <v>151</v>
      </c>
      <c r="T15" s="158" t="s">
        <v>152</v>
      </c>
      <c r="U15" s="158">
        <v>4.8899999999999997</v>
      </c>
      <c r="V15" s="158">
        <f>ROUND(E15*U15,2)</f>
        <v>5.87</v>
      </c>
      <c r="W15" s="158"/>
      <c r="X15" s="158" t="s">
        <v>158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165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61" t="s">
        <v>138</v>
      </c>
      <c r="B16" s="162" t="s">
        <v>68</v>
      </c>
      <c r="C16" s="180" t="s">
        <v>69</v>
      </c>
      <c r="D16" s="163"/>
      <c r="E16" s="164"/>
      <c r="F16" s="165"/>
      <c r="G16" s="166">
        <f>SUMIF(AG17:AG22,"&lt;&gt;NOR",G17:G22)</f>
        <v>0</v>
      </c>
      <c r="H16" s="160"/>
      <c r="I16" s="160">
        <f>SUM(I17:I22)</f>
        <v>0</v>
      </c>
      <c r="J16" s="160"/>
      <c r="K16" s="160">
        <f>SUM(K17:K22)</f>
        <v>0</v>
      </c>
      <c r="L16" s="160"/>
      <c r="M16" s="160">
        <f>SUM(M17:M22)</f>
        <v>0</v>
      </c>
      <c r="N16" s="160"/>
      <c r="O16" s="160">
        <f>SUM(O17:O22)</f>
        <v>0</v>
      </c>
      <c r="P16" s="160"/>
      <c r="Q16" s="160">
        <f>SUM(Q17:Q22)</f>
        <v>0.59000000000000008</v>
      </c>
      <c r="R16" s="160"/>
      <c r="S16" s="160"/>
      <c r="T16" s="160"/>
      <c r="U16" s="160"/>
      <c r="V16" s="160">
        <f>SUM(V17:V22)</f>
        <v>11.22</v>
      </c>
      <c r="W16" s="160"/>
      <c r="X16" s="160"/>
      <c r="AG16" t="s">
        <v>139</v>
      </c>
    </row>
    <row r="17" spans="1:60" outlineLevel="1" x14ac:dyDescent="0.2">
      <c r="A17" s="173">
        <v>7</v>
      </c>
      <c r="B17" s="174" t="s">
        <v>166</v>
      </c>
      <c r="C17" s="181" t="s">
        <v>167</v>
      </c>
      <c r="D17" s="175" t="s">
        <v>168</v>
      </c>
      <c r="E17" s="176">
        <v>3.5</v>
      </c>
      <c r="F17" s="177"/>
      <c r="G17" s="178">
        <f t="shared" ref="G17:G22" si="0">ROUND(E17*F17,2)</f>
        <v>0</v>
      </c>
      <c r="H17" s="159"/>
      <c r="I17" s="158">
        <f t="shared" ref="I17:I22" si="1">ROUND(E17*H17,2)</f>
        <v>0</v>
      </c>
      <c r="J17" s="159"/>
      <c r="K17" s="158">
        <f t="shared" ref="K17:K22" si="2">ROUND(E17*J17,2)</f>
        <v>0</v>
      </c>
      <c r="L17" s="158">
        <v>21</v>
      </c>
      <c r="M17" s="158">
        <f t="shared" ref="M17:M22" si="3">G17*(1+L17/100)</f>
        <v>0</v>
      </c>
      <c r="N17" s="158">
        <v>0</v>
      </c>
      <c r="O17" s="158">
        <f t="shared" ref="O17:O22" si="4">ROUND(E17*N17,2)</f>
        <v>0</v>
      </c>
      <c r="P17" s="158">
        <v>9.3579999999999997E-2</v>
      </c>
      <c r="Q17" s="158">
        <f t="shared" ref="Q17:Q22" si="5">ROUND(E17*P17,2)</f>
        <v>0.33</v>
      </c>
      <c r="R17" s="158"/>
      <c r="S17" s="158" t="s">
        <v>151</v>
      </c>
      <c r="T17" s="158" t="s">
        <v>152</v>
      </c>
      <c r="U17" s="158">
        <v>0.35</v>
      </c>
      <c r="V17" s="158">
        <f t="shared" ref="V17:V22" si="6">ROUND(E17*U17,2)</f>
        <v>1.23</v>
      </c>
      <c r="W17" s="158"/>
      <c r="X17" s="158" t="s">
        <v>158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159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8</v>
      </c>
      <c r="B18" s="174" t="s">
        <v>169</v>
      </c>
      <c r="C18" s="181" t="s">
        <v>170</v>
      </c>
      <c r="D18" s="175" t="s">
        <v>142</v>
      </c>
      <c r="E18" s="176">
        <v>3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6.9999999999999994E-5</v>
      </c>
      <c r="O18" s="158">
        <f t="shared" si="4"/>
        <v>0</v>
      </c>
      <c r="P18" s="158">
        <v>2.1999999999999999E-2</v>
      </c>
      <c r="Q18" s="158">
        <f t="shared" si="5"/>
        <v>7.0000000000000007E-2</v>
      </c>
      <c r="R18" s="158"/>
      <c r="S18" s="158" t="s">
        <v>151</v>
      </c>
      <c r="T18" s="158" t="s">
        <v>152</v>
      </c>
      <c r="U18" s="158">
        <v>0.5</v>
      </c>
      <c r="V18" s="158">
        <f t="shared" si="6"/>
        <v>1.5</v>
      </c>
      <c r="W18" s="158"/>
      <c r="X18" s="158" t="s">
        <v>158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3">
        <v>9</v>
      </c>
      <c r="B19" s="174" t="s">
        <v>171</v>
      </c>
      <c r="C19" s="181" t="s">
        <v>172</v>
      </c>
      <c r="D19" s="175" t="s">
        <v>142</v>
      </c>
      <c r="E19" s="176">
        <v>4</v>
      </c>
      <c r="F19" s="177"/>
      <c r="G19" s="178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8">
        <v>2.1000000000000001E-4</v>
      </c>
      <c r="O19" s="158">
        <f t="shared" si="4"/>
        <v>0</v>
      </c>
      <c r="P19" s="158">
        <v>3.5000000000000001E-3</v>
      </c>
      <c r="Q19" s="158">
        <f t="shared" si="5"/>
        <v>0.01</v>
      </c>
      <c r="R19" s="158"/>
      <c r="S19" s="158" t="s">
        <v>151</v>
      </c>
      <c r="T19" s="158" t="s">
        <v>152</v>
      </c>
      <c r="U19" s="158">
        <v>0.374</v>
      </c>
      <c r="V19" s="158">
        <f t="shared" si="6"/>
        <v>1.5</v>
      </c>
      <c r="W19" s="158"/>
      <c r="X19" s="158" t="s">
        <v>158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159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3">
        <v>10</v>
      </c>
      <c r="B20" s="174" t="s">
        <v>173</v>
      </c>
      <c r="C20" s="181" t="s">
        <v>174</v>
      </c>
      <c r="D20" s="175" t="s">
        <v>142</v>
      </c>
      <c r="E20" s="176">
        <v>10</v>
      </c>
      <c r="F20" s="177"/>
      <c r="G20" s="178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21</v>
      </c>
      <c r="M20" s="158">
        <f t="shared" si="3"/>
        <v>0</v>
      </c>
      <c r="N20" s="158">
        <v>9.0000000000000006E-5</v>
      </c>
      <c r="O20" s="158">
        <f t="shared" si="4"/>
        <v>0</v>
      </c>
      <c r="P20" s="158">
        <v>4.4999999999999999E-4</v>
      </c>
      <c r="Q20" s="158">
        <f t="shared" si="5"/>
        <v>0</v>
      </c>
      <c r="R20" s="158"/>
      <c r="S20" s="158" t="s">
        <v>151</v>
      </c>
      <c r="T20" s="158" t="s">
        <v>152</v>
      </c>
      <c r="U20" s="158">
        <v>0.16600000000000001</v>
      </c>
      <c r="V20" s="158">
        <f t="shared" si="6"/>
        <v>1.66</v>
      </c>
      <c r="W20" s="158"/>
      <c r="X20" s="158" t="s">
        <v>158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11</v>
      </c>
      <c r="B21" s="174" t="s">
        <v>175</v>
      </c>
      <c r="C21" s="181" t="s">
        <v>176</v>
      </c>
      <c r="D21" s="175" t="s">
        <v>142</v>
      </c>
      <c r="E21" s="176">
        <v>8</v>
      </c>
      <c r="F21" s="177"/>
      <c r="G21" s="178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1.7000000000000001E-4</v>
      </c>
      <c r="O21" s="158">
        <f t="shared" si="4"/>
        <v>0</v>
      </c>
      <c r="P21" s="158">
        <v>2.2000000000000001E-3</v>
      </c>
      <c r="Q21" s="158">
        <f t="shared" si="5"/>
        <v>0.02</v>
      </c>
      <c r="R21" s="158"/>
      <c r="S21" s="158" t="s">
        <v>151</v>
      </c>
      <c r="T21" s="158" t="s">
        <v>152</v>
      </c>
      <c r="U21" s="158">
        <v>0.312</v>
      </c>
      <c r="V21" s="158">
        <f t="shared" si="6"/>
        <v>2.5</v>
      </c>
      <c r="W21" s="158"/>
      <c r="X21" s="158" t="s">
        <v>158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12</v>
      </c>
      <c r="B22" s="174" t="s">
        <v>177</v>
      </c>
      <c r="C22" s="181" t="s">
        <v>178</v>
      </c>
      <c r="D22" s="175" t="s">
        <v>142</v>
      </c>
      <c r="E22" s="176">
        <v>4</v>
      </c>
      <c r="F22" s="177"/>
      <c r="G22" s="178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21</v>
      </c>
      <c r="M22" s="158">
        <f t="shared" si="3"/>
        <v>0</v>
      </c>
      <c r="N22" s="158">
        <v>2.0000000000000002E-5</v>
      </c>
      <c r="O22" s="158">
        <f t="shared" si="4"/>
        <v>0</v>
      </c>
      <c r="P22" s="158">
        <v>3.9E-2</v>
      </c>
      <c r="Q22" s="158">
        <f t="shared" si="5"/>
        <v>0.16</v>
      </c>
      <c r="R22" s="158"/>
      <c r="S22" s="158" t="s">
        <v>151</v>
      </c>
      <c r="T22" s="158" t="s">
        <v>152</v>
      </c>
      <c r="U22" s="158">
        <v>0.70699999999999996</v>
      </c>
      <c r="V22" s="158">
        <f t="shared" si="6"/>
        <v>2.83</v>
      </c>
      <c r="W22" s="158"/>
      <c r="X22" s="158" t="s">
        <v>158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61" t="s">
        <v>138</v>
      </c>
      <c r="B23" s="162" t="s">
        <v>70</v>
      </c>
      <c r="C23" s="180" t="s">
        <v>71</v>
      </c>
      <c r="D23" s="163"/>
      <c r="E23" s="164"/>
      <c r="F23" s="165"/>
      <c r="G23" s="166">
        <f>SUMIF(AG24:AG24,"&lt;&gt;NOR",G24:G24)</f>
        <v>0</v>
      </c>
      <c r="H23" s="160"/>
      <c r="I23" s="160">
        <f>SUM(I24:I24)</f>
        <v>0</v>
      </c>
      <c r="J23" s="160"/>
      <c r="K23" s="160">
        <f>SUM(K24:K24)</f>
        <v>0</v>
      </c>
      <c r="L23" s="160"/>
      <c r="M23" s="160">
        <f>SUM(M24:M24)</f>
        <v>0</v>
      </c>
      <c r="N23" s="160"/>
      <c r="O23" s="160">
        <f>SUM(O24:O24)</f>
        <v>0</v>
      </c>
      <c r="P23" s="160"/>
      <c r="Q23" s="160">
        <f>SUM(Q24:Q24)</f>
        <v>0</v>
      </c>
      <c r="R23" s="160"/>
      <c r="S23" s="160"/>
      <c r="T23" s="160"/>
      <c r="U23" s="160"/>
      <c r="V23" s="160">
        <f>SUM(V24:V24)</f>
        <v>0.3</v>
      </c>
      <c r="W23" s="160"/>
      <c r="X23" s="160"/>
      <c r="AG23" t="s">
        <v>139</v>
      </c>
    </row>
    <row r="24" spans="1:60" outlineLevel="1" x14ac:dyDescent="0.2">
      <c r="A24" s="173">
        <v>13</v>
      </c>
      <c r="B24" s="174" t="s">
        <v>179</v>
      </c>
      <c r="C24" s="181" t="s">
        <v>180</v>
      </c>
      <c r="D24" s="175" t="s">
        <v>155</v>
      </c>
      <c r="E24" s="176">
        <v>0.2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0</v>
      </c>
      <c r="O24" s="158">
        <f>ROUND(E24*N24,2)</f>
        <v>0</v>
      </c>
      <c r="P24" s="158">
        <v>0</v>
      </c>
      <c r="Q24" s="158">
        <f>ROUND(E24*P24,2)</f>
        <v>0</v>
      </c>
      <c r="R24" s="158"/>
      <c r="S24" s="158" t="s">
        <v>151</v>
      </c>
      <c r="T24" s="158" t="s">
        <v>152</v>
      </c>
      <c r="U24" s="158">
        <v>1.52</v>
      </c>
      <c r="V24" s="158">
        <f>ROUND(E24*U24,2)</f>
        <v>0.3</v>
      </c>
      <c r="W24" s="158"/>
      <c r="X24" s="158" t="s">
        <v>158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165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61" t="s">
        <v>138</v>
      </c>
      <c r="B25" s="162" t="s">
        <v>72</v>
      </c>
      <c r="C25" s="180" t="s">
        <v>73</v>
      </c>
      <c r="D25" s="163"/>
      <c r="E25" s="164"/>
      <c r="F25" s="165"/>
      <c r="G25" s="166">
        <f>SUMIF(AG26:AG26,"&lt;&gt;NOR",G26:G26)</f>
        <v>0</v>
      </c>
      <c r="H25" s="160"/>
      <c r="I25" s="160">
        <f>SUM(I26:I26)</f>
        <v>0</v>
      </c>
      <c r="J25" s="160"/>
      <c r="K25" s="160">
        <f>SUM(K26:K26)</f>
        <v>0</v>
      </c>
      <c r="L25" s="160"/>
      <c r="M25" s="160">
        <f>SUM(M26:M26)</f>
        <v>0</v>
      </c>
      <c r="N25" s="160"/>
      <c r="O25" s="160">
        <f>SUM(O26:O26)</f>
        <v>0</v>
      </c>
      <c r="P25" s="160"/>
      <c r="Q25" s="160">
        <f>SUM(Q26:Q26)</f>
        <v>0</v>
      </c>
      <c r="R25" s="160"/>
      <c r="S25" s="160"/>
      <c r="T25" s="160"/>
      <c r="U25" s="160"/>
      <c r="V25" s="160">
        <f>SUM(V26:V26)</f>
        <v>1.71</v>
      </c>
      <c r="W25" s="160"/>
      <c r="X25" s="160"/>
      <c r="AG25" t="s">
        <v>139</v>
      </c>
    </row>
    <row r="26" spans="1:60" outlineLevel="1" x14ac:dyDescent="0.2">
      <c r="A26" s="173">
        <v>14</v>
      </c>
      <c r="B26" s="174" t="s">
        <v>181</v>
      </c>
      <c r="C26" s="181" t="s">
        <v>182</v>
      </c>
      <c r="D26" s="175" t="s">
        <v>162</v>
      </c>
      <c r="E26" s="176">
        <v>8</v>
      </c>
      <c r="F26" s="177"/>
      <c r="G26" s="178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151</v>
      </c>
      <c r="T26" s="158" t="s">
        <v>152</v>
      </c>
      <c r="U26" s="158">
        <v>0.214</v>
      </c>
      <c r="V26" s="158">
        <f>ROUND(E26*U26,2)</f>
        <v>1.71</v>
      </c>
      <c r="W26" s="158"/>
      <c r="X26" s="158" t="s">
        <v>158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165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x14ac:dyDescent="0.2">
      <c r="A27" s="161" t="s">
        <v>138</v>
      </c>
      <c r="B27" s="162" t="s">
        <v>74</v>
      </c>
      <c r="C27" s="180" t="s">
        <v>75</v>
      </c>
      <c r="D27" s="163"/>
      <c r="E27" s="164"/>
      <c r="F27" s="165"/>
      <c r="G27" s="166">
        <f>SUMIF(AG28:AG33,"&lt;&gt;NOR",G28:G33)</f>
        <v>0</v>
      </c>
      <c r="H27" s="160"/>
      <c r="I27" s="160">
        <f>SUM(I28:I33)</f>
        <v>0</v>
      </c>
      <c r="J27" s="160"/>
      <c r="K27" s="160">
        <f>SUM(K28:K33)</f>
        <v>0</v>
      </c>
      <c r="L27" s="160"/>
      <c r="M27" s="160">
        <f>SUM(M28:M33)</f>
        <v>0</v>
      </c>
      <c r="N27" s="160"/>
      <c r="O27" s="160">
        <f>SUM(O28:O33)</f>
        <v>0</v>
      </c>
      <c r="P27" s="160"/>
      <c r="Q27" s="160">
        <f>SUM(Q28:Q33)</f>
        <v>0</v>
      </c>
      <c r="R27" s="160"/>
      <c r="S27" s="160"/>
      <c r="T27" s="160"/>
      <c r="U27" s="160"/>
      <c r="V27" s="160">
        <f>SUM(V28:V33)</f>
        <v>7.3400000000000007</v>
      </c>
      <c r="W27" s="160"/>
      <c r="X27" s="160"/>
      <c r="AG27" t="s">
        <v>139</v>
      </c>
    </row>
    <row r="28" spans="1:60" ht="22.5" outlineLevel="1" x14ac:dyDescent="0.2">
      <c r="A28" s="173">
        <v>15</v>
      </c>
      <c r="B28" s="174" t="s">
        <v>183</v>
      </c>
      <c r="C28" s="181" t="s">
        <v>184</v>
      </c>
      <c r="D28" s="175" t="s">
        <v>168</v>
      </c>
      <c r="E28" s="176">
        <v>15</v>
      </c>
      <c r="F28" s="177"/>
      <c r="G28" s="178">
        <f t="shared" ref="G28:G33" si="7">ROUND(E28*F28,2)</f>
        <v>0</v>
      </c>
      <c r="H28" s="159"/>
      <c r="I28" s="158">
        <f t="shared" ref="I28:I33" si="8">ROUND(E28*H28,2)</f>
        <v>0</v>
      </c>
      <c r="J28" s="159"/>
      <c r="K28" s="158">
        <f t="shared" ref="K28:K33" si="9">ROUND(E28*J28,2)</f>
        <v>0</v>
      </c>
      <c r="L28" s="158">
        <v>21</v>
      </c>
      <c r="M28" s="158">
        <f t="shared" ref="M28:M33" si="10">G28*(1+L28/100)</f>
        <v>0</v>
      </c>
      <c r="N28" s="158">
        <v>0</v>
      </c>
      <c r="O28" s="158">
        <f t="shared" ref="O28:O33" si="11">ROUND(E28*N28,2)</f>
        <v>0</v>
      </c>
      <c r="P28" s="158">
        <v>0</v>
      </c>
      <c r="Q28" s="158">
        <f t="shared" ref="Q28:Q33" si="12">ROUND(E28*P28,2)</f>
        <v>0</v>
      </c>
      <c r="R28" s="158"/>
      <c r="S28" s="158" t="s">
        <v>151</v>
      </c>
      <c r="T28" s="158" t="s">
        <v>152</v>
      </c>
      <c r="U28" s="158">
        <v>5.2999999999999999E-2</v>
      </c>
      <c r="V28" s="158">
        <f t="shared" ref="V28:V33" si="13">ROUND(E28*U28,2)</f>
        <v>0.8</v>
      </c>
      <c r="W28" s="158"/>
      <c r="X28" s="158" t="s">
        <v>158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185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73">
        <v>16</v>
      </c>
      <c r="B29" s="174" t="s">
        <v>186</v>
      </c>
      <c r="C29" s="181" t="s">
        <v>187</v>
      </c>
      <c r="D29" s="175" t="s">
        <v>168</v>
      </c>
      <c r="E29" s="176">
        <v>18</v>
      </c>
      <c r="F29" s="177"/>
      <c r="G29" s="178">
        <f t="shared" si="7"/>
        <v>0</v>
      </c>
      <c r="H29" s="159"/>
      <c r="I29" s="158">
        <f t="shared" si="8"/>
        <v>0</v>
      </c>
      <c r="J29" s="159"/>
      <c r="K29" s="158">
        <f t="shared" si="9"/>
        <v>0</v>
      </c>
      <c r="L29" s="158">
        <v>21</v>
      </c>
      <c r="M29" s="158">
        <f t="shared" si="10"/>
        <v>0</v>
      </c>
      <c r="N29" s="158">
        <v>0</v>
      </c>
      <c r="O29" s="158">
        <f t="shared" si="11"/>
        <v>0</v>
      </c>
      <c r="P29" s="158">
        <v>0</v>
      </c>
      <c r="Q29" s="158">
        <f t="shared" si="12"/>
        <v>0</v>
      </c>
      <c r="R29" s="158"/>
      <c r="S29" s="158" t="s">
        <v>151</v>
      </c>
      <c r="T29" s="158" t="s">
        <v>152</v>
      </c>
      <c r="U29" s="158">
        <v>0.10299999999999999</v>
      </c>
      <c r="V29" s="158">
        <f t="shared" si="13"/>
        <v>1.85</v>
      </c>
      <c r="W29" s="158"/>
      <c r="X29" s="158" t="s">
        <v>158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185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73">
        <v>17</v>
      </c>
      <c r="B30" s="174" t="s">
        <v>188</v>
      </c>
      <c r="C30" s="181" t="s">
        <v>189</v>
      </c>
      <c r="D30" s="175" t="s">
        <v>168</v>
      </c>
      <c r="E30" s="176">
        <v>4</v>
      </c>
      <c r="F30" s="177"/>
      <c r="G30" s="178">
        <f t="shared" si="7"/>
        <v>0</v>
      </c>
      <c r="H30" s="159"/>
      <c r="I30" s="158">
        <f t="shared" si="8"/>
        <v>0</v>
      </c>
      <c r="J30" s="159"/>
      <c r="K30" s="158">
        <f t="shared" si="9"/>
        <v>0</v>
      </c>
      <c r="L30" s="158">
        <v>21</v>
      </c>
      <c r="M30" s="158">
        <f t="shared" si="10"/>
        <v>0</v>
      </c>
      <c r="N30" s="158">
        <v>0</v>
      </c>
      <c r="O30" s="158">
        <f t="shared" si="11"/>
        <v>0</v>
      </c>
      <c r="P30" s="158">
        <v>0</v>
      </c>
      <c r="Q30" s="158">
        <f t="shared" si="12"/>
        <v>0</v>
      </c>
      <c r="R30" s="158"/>
      <c r="S30" s="158" t="s">
        <v>151</v>
      </c>
      <c r="T30" s="158" t="s">
        <v>152</v>
      </c>
      <c r="U30" s="158">
        <v>0.10299999999999999</v>
      </c>
      <c r="V30" s="158">
        <f t="shared" si="13"/>
        <v>0.41</v>
      </c>
      <c r="W30" s="158"/>
      <c r="X30" s="158" t="s">
        <v>158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185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18</v>
      </c>
      <c r="B31" s="174" t="s">
        <v>190</v>
      </c>
      <c r="C31" s="181" t="s">
        <v>191</v>
      </c>
      <c r="D31" s="175" t="s">
        <v>142</v>
      </c>
      <c r="E31" s="176">
        <v>1</v>
      </c>
      <c r="F31" s="177"/>
      <c r="G31" s="178">
        <f t="shared" si="7"/>
        <v>0</v>
      </c>
      <c r="H31" s="159"/>
      <c r="I31" s="158">
        <f t="shared" si="8"/>
        <v>0</v>
      </c>
      <c r="J31" s="159"/>
      <c r="K31" s="158">
        <f t="shared" si="9"/>
        <v>0</v>
      </c>
      <c r="L31" s="158">
        <v>21</v>
      </c>
      <c r="M31" s="158">
        <f t="shared" si="10"/>
        <v>0</v>
      </c>
      <c r="N31" s="158">
        <v>0</v>
      </c>
      <c r="O31" s="158">
        <f t="shared" si="11"/>
        <v>0</v>
      </c>
      <c r="P31" s="158">
        <v>0</v>
      </c>
      <c r="Q31" s="158">
        <f t="shared" si="12"/>
        <v>0</v>
      </c>
      <c r="R31" s="158"/>
      <c r="S31" s="158" t="s">
        <v>143</v>
      </c>
      <c r="T31" s="158" t="s">
        <v>192</v>
      </c>
      <c r="U31" s="158">
        <v>0</v>
      </c>
      <c r="V31" s="158">
        <f t="shared" si="13"/>
        <v>0</v>
      </c>
      <c r="W31" s="158"/>
      <c r="X31" s="158" t="s">
        <v>158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185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19</v>
      </c>
      <c r="B32" s="174" t="s">
        <v>193</v>
      </c>
      <c r="C32" s="181" t="s">
        <v>194</v>
      </c>
      <c r="D32" s="175" t="s">
        <v>168</v>
      </c>
      <c r="E32" s="176">
        <v>10</v>
      </c>
      <c r="F32" s="177"/>
      <c r="G32" s="178">
        <f t="shared" si="7"/>
        <v>0</v>
      </c>
      <c r="H32" s="159"/>
      <c r="I32" s="158">
        <f t="shared" si="8"/>
        <v>0</v>
      </c>
      <c r="J32" s="159"/>
      <c r="K32" s="158">
        <f t="shared" si="9"/>
        <v>0</v>
      </c>
      <c r="L32" s="158">
        <v>21</v>
      </c>
      <c r="M32" s="158">
        <f t="shared" si="10"/>
        <v>0</v>
      </c>
      <c r="N32" s="158">
        <v>0</v>
      </c>
      <c r="O32" s="158">
        <f t="shared" si="11"/>
        <v>0</v>
      </c>
      <c r="P32" s="158">
        <v>0</v>
      </c>
      <c r="Q32" s="158">
        <f t="shared" si="12"/>
        <v>0</v>
      </c>
      <c r="R32" s="158"/>
      <c r="S32" s="158" t="s">
        <v>143</v>
      </c>
      <c r="T32" s="158" t="s">
        <v>192</v>
      </c>
      <c r="U32" s="158">
        <v>0</v>
      </c>
      <c r="V32" s="158">
        <f t="shared" si="13"/>
        <v>0</v>
      </c>
      <c r="W32" s="158"/>
      <c r="X32" s="158" t="s">
        <v>158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185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20</v>
      </c>
      <c r="B33" s="174" t="s">
        <v>195</v>
      </c>
      <c r="C33" s="181" t="s">
        <v>196</v>
      </c>
      <c r="D33" s="175" t="s">
        <v>149</v>
      </c>
      <c r="E33" s="176">
        <v>1.2</v>
      </c>
      <c r="F33" s="177"/>
      <c r="G33" s="178">
        <f t="shared" si="7"/>
        <v>0</v>
      </c>
      <c r="H33" s="159"/>
      <c r="I33" s="158">
        <f t="shared" si="8"/>
        <v>0</v>
      </c>
      <c r="J33" s="159"/>
      <c r="K33" s="158">
        <f t="shared" si="9"/>
        <v>0</v>
      </c>
      <c r="L33" s="158">
        <v>21</v>
      </c>
      <c r="M33" s="158">
        <f t="shared" si="10"/>
        <v>0</v>
      </c>
      <c r="N33" s="158">
        <v>0</v>
      </c>
      <c r="O33" s="158">
        <f t="shared" si="11"/>
        <v>0</v>
      </c>
      <c r="P33" s="158">
        <v>0</v>
      </c>
      <c r="Q33" s="158">
        <f t="shared" si="12"/>
        <v>0</v>
      </c>
      <c r="R33" s="158"/>
      <c r="S33" s="158" t="s">
        <v>151</v>
      </c>
      <c r="T33" s="158" t="s">
        <v>152</v>
      </c>
      <c r="U33" s="158">
        <v>3.5630000000000002</v>
      </c>
      <c r="V33" s="158">
        <f t="shared" si="13"/>
        <v>4.28</v>
      </c>
      <c r="W33" s="158"/>
      <c r="X33" s="158" t="s">
        <v>158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185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61" t="s">
        <v>138</v>
      </c>
      <c r="B34" s="162" t="s">
        <v>76</v>
      </c>
      <c r="C34" s="180" t="s">
        <v>77</v>
      </c>
      <c r="D34" s="163"/>
      <c r="E34" s="164"/>
      <c r="F34" s="165"/>
      <c r="G34" s="166">
        <f>SUMIF(AG35:AG45,"&lt;&gt;NOR",G35:G45)</f>
        <v>0</v>
      </c>
      <c r="H34" s="160"/>
      <c r="I34" s="160">
        <f>SUM(I35:I45)</f>
        <v>0</v>
      </c>
      <c r="J34" s="160"/>
      <c r="K34" s="160">
        <f>SUM(K35:K45)</f>
        <v>0</v>
      </c>
      <c r="L34" s="160"/>
      <c r="M34" s="160">
        <f>SUM(M35:M45)</f>
        <v>0</v>
      </c>
      <c r="N34" s="160"/>
      <c r="O34" s="160">
        <f>SUM(O35:O45)</f>
        <v>0.01</v>
      </c>
      <c r="P34" s="160"/>
      <c r="Q34" s="160">
        <f>SUM(Q35:Q45)</f>
        <v>0</v>
      </c>
      <c r="R34" s="160"/>
      <c r="S34" s="160"/>
      <c r="T34" s="160"/>
      <c r="U34" s="160"/>
      <c r="V34" s="160">
        <f>SUM(V35:V45)</f>
        <v>10.199999999999998</v>
      </c>
      <c r="W34" s="160"/>
      <c r="X34" s="160"/>
      <c r="AG34" t="s">
        <v>139</v>
      </c>
    </row>
    <row r="35" spans="1:60" outlineLevel="1" x14ac:dyDescent="0.2">
      <c r="A35" s="173">
        <v>21</v>
      </c>
      <c r="B35" s="174" t="s">
        <v>197</v>
      </c>
      <c r="C35" s="181" t="s">
        <v>198</v>
      </c>
      <c r="D35" s="175" t="s">
        <v>168</v>
      </c>
      <c r="E35" s="176">
        <v>4</v>
      </c>
      <c r="F35" s="177"/>
      <c r="G35" s="178">
        <f t="shared" ref="G35:G45" si="14">ROUND(E35*F35,2)</f>
        <v>0</v>
      </c>
      <c r="H35" s="159"/>
      <c r="I35" s="158">
        <f t="shared" ref="I35:I45" si="15">ROUND(E35*H35,2)</f>
        <v>0</v>
      </c>
      <c r="J35" s="159"/>
      <c r="K35" s="158">
        <f t="shared" ref="K35:K45" si="16">ROUND(E35*J35,2)</f>
        <v>0</v>
      </c>
      <c r="L35" s="158">
        <v>21</v>
      </c>
      <c r="M35" s="158">
        <f t="shared" ref="M35:M45" si="17">G35*(1+L35/100)</f>
        <v>0</v>
      </c>
      <c r="N35" s="158">
        <v>0</v>
      </c>
      <c r="O35" s="158">
        <f t="shared" ref="O35:O45" si="18">ROUND(E35*N35,2)</f>
        <v>0</v>
      </c>
      <c r="P35" s="158">
        <v>0</v>
      </c>
      <c r="Q35" s="158">
        <f t="shared" ref="Q35:Q45" si="19">ROUND(E35*P35,2)</f>
        <v>0</v>
      </c>
      <c r="R35" s="158"/>
      <c r="S35" s="158" t="s">
        <v>151</v>
      </c>
      <c r="T35" s="158" t="s">
        <v>152</v>
      </c>
      <c r="U35" s="158">
        <v>0.14499999999999999</v>
      </c>
      <c r="V35" s="158">
        <f t="shared" ref="V35:V45" si="20">ROUND(E35*U35,2)</f>
        <v>0.57999999999999996</v>
      </c>
      <c r="W35" s="158"/>
      <c r="X35" s="158" t="s">
        <v>158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185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3">
        <v>22</v>
      </c>
      <c r="B36" s="174" t="s">
        <v>199</v>
      </c>
      <c r="C36" s="181" t="s">
        <v>200</v>
      </c>
      <c r="D36" s="175" t="s">
        <v>168</v>
      </c>
      <c r="E36" s="176">
        <v>40</v>
      </c>
      <c r="F36" s="177"/>
      <c r="G36" s="178">
        <f t="shared" si="14"/>
        <v>0</v>
      </c>
      <c r="H36" s="159"/>
      <c r="I36" s="158">
        <f t="shared" si="15"/>
        <v>0</v>
      </c>
      <c r="J36" s="159"/>
      <c r="K36" s="158">
        <f t="shared" si="16"/>
        <v>0</v>
      </c>
      <c r="L36" s="158">
        <v>21</v>
      </c>
      <c r="M36" s="158">
        <f t="shared" si="17"/>
        <v>0</v>
      </c>
      <c r="N36" s="158">
        <v>0</v>
      </c>
      <c r="O36" s="158">
        <f t="shared" si="18"/>
        <v>0</v>
      </c>
      <c r="P36" s="158">
        <v>0</v>
      </c>
      <c r="Q36" s="158">
        <f t="shared" si="19"/>
        <v>0</v>
      </c>
      <c r="R36" s="158"/>
      <c r="S36" s="158" t="s">
        <v>143</v>
      </c>
      <c r="T36" s="158" t="s">
        <v>144</v>
      </c>
      <c r="U36" s="158">
        <v>0.14499999999999999</v>
      </c>
      <c r="V36" s="158">
        <f t="shared" si="20"/>
        <v>5.8</v>
      </c>
      <c r="W36" s="158"/>
      <c r="X36" s="158" t="s">
        <v>158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3">
        <v>23</v>
      </c>
      <c r="B37" s="174" t="s">
        <v>201</v>
      </c>
      <c r="C37" s="181" t="s">
        <v>202</v>
      </c>
      <c r="D37" s="175" t="s">
        <v>168</v>
      </c>
      <c r="E37" s="176">
        <v>4</v>
      </c>
      <c r="F37" s="177"/>
      <c r="G37" s="178">
        <f t="shared" si="14"/>
        <v>0</v>
      </c>
      <c r="H37" s="159"/>
      <c r="I37" s="158">
        <f t="shared" si="15"/>
        <v>0</v>
      </c>
      <c r="J37" s="159"/>
      <c r="K37" s="158">
        <f t="shared" si="16"/>
        <v>0</v>
      </c>
      <c r="L37" s="158">
        <v>21</v>
      </c>
      <c r="M37" s="158">
        <f t="shared" si="17"/>
        <v>0</v>
      </c>
      <c r="N37" s="158">
        <v>0</v>
      </c>
      <c r="O37" s="158">
        <f t="shared" si="18"/>
        <v>0</v>
      </c>
      <c r="P37" s="158">
        <v>0</v>
      </c>
      <c r="Q37" s="158">
        <f t="shared" si="19"/>
        <v>0</v>
      </c>
      <c r="R37" s="158"/>
      <c r="S37" s="158" t="s">
        <v>151</v>
      </c>
      <c r="T37" s="158" t="s">
        <v>152</v>
      </c>
      <c r="U37" s="158">
        <v>0.17499999999999999</v>
      </c>
      <c r="V37" s="158">
        <f t="shared" si="20"/>
        <v>0.7</v>
      </c>
      <c r="W37" s="158"/>
      <c r="X37" s="158" t="s">
        <v>158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185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24</v>
      </c>
      <c r="B38" s="174" t="s">
        <v>203</v>
      </c>
      <c r="C38" s="181" t="s">
        <v>204</v>
      </c>
      <c r="D38" s="175" t="s">
        <v>168</v>
      </c>
      <c r="E38" s="176">
        <v>10</v>
      </c>
      <c r="F38" s="177"/>
      <c r="G38" s="178">
        <f t="shared" si="14"/>
        <v>0</v>
      </c>
      <c r="H38" s="159"/>
      <c r="I38" s="158">
        <f t="shared" si="15"/>
        <v>0</v>
      </c>
      <c r="J38" s="159"/>
      <c r="K38" s="158">
        <f t="shared" si="16"/>
        <v>0</v>
      </c>
      <c r="L38" s="158">
        <v>21</v>
      </c>
      <c r="M38" s="158">
        <f t="shared" si="17"/>
        <v>0</v>
      </c>
      <c r="N38" s="158">
        <v>0</v>
      </c>
      <c r="O38" s="158">
        <f t="shared" si="18"/>
        <v>0</v>
      </c>
      <c r="P38" s="158">
        <v>0</v>
      </c>
      <c r="Q38" s="158">
        <f t="shared" si="19"/>
        <v>0</v>
      </c>
      <c r="R38" s="158"/>
      <c r="S38" s="158" t="s">
        <v>143</v>
      </c>
      <c r="T38" s="158" t="s">
        <v>152</v>
      </c>
      <c r="U38" s="158">
        <v>0.26</v>
      </c>
      <c r="V38" s="158">
        <f t="shared" si="20"/>
        <v>2.6</v>
      </c>
      <c r="W38" s="158"/>
      <c r="X38" s="158" t="s">
        <v>158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3">
        <v>25</v>
      </c>
      <c r="B39" s="174" t="s">
        <v>205</v>
      </c>
      <c r="C39" s="181" t="s">
        <v>206</v>
      </c>
      <c r="D39" s="175" t="s">
        <v>142</v>
      </c>
      <c r="E39" s="176">
        <v>1</v>
      </c>
      <c r="F39" s="177"/>
      <c r="G39" s="178">
        <f t="shared" si="14"/>
        <v>0</v>
      </c>
      <c r="H39" s="159"/>
      <c r="I39" s="158">
        <f t="shared" si="15"/>
        <v>0</v>
      </c>
      <c r="J39" s="159"/>
      <c r="K39" s="158">
        <f t="shared" si="16"/>
        <v>0</v>
      </c>
      <c r="L39" s="158">
        <v>21</v>
      </c>
      <c r="M39" s="158">
        <f t="shared" si="17"/>
        <v>0</v>
      </c>
      <c r="N39" s="158">
        <v>0</v>
      </c>
      <c r="O39" s="158">
        <f t="shared" si="18"/>
        <v>0</v>
      </c>
      <c r="P39" s="158">
        <v>0</v>
      </c>
      <c r="Q39" s="158">
        <f t="shared" si="19"/>
        <v>0</v>
      </c>
      <c r="R39" s="158"/>
      <c r="S39" s="158" t="s">
        <v>151</v>
      </c>
      <c r="T39" s="158" t="s">
        <v>152</v>
      </c>
      <c r="U39" s="158">
        <v>0.03</v>
      </c>
      <c r="V39" s="158">
        <f t="shared" si="20"/>
        <v>0.03</v>
      </c>
      <c r="W39" s="158"/>
      <c r="X39" s="158" t="s">
        <v>158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185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3">
        <v>26</v>
      </c>
      <c r="B40" s="174" t="s">
        <v>207</v>
      </c>
      <c r="C40" s="181" t="s">
        <v>208</v>
      </c>
      <c r="D40" s="175" t="s">
        <v>142</v>
      </c>
      <c r="E40" s="176">
        <v>1</v>
      </c>
      <c r="F40" s="177"/>
      <c r="G40" s="178">
        <f t="shared" si="14"/>
        <v>0</v>
      </c>
      <c r="H40" s="159"/>
      <c r="I40" s="158">
        <f t="shared" si="15"/>
        <v>0</v>
      </c>
      <c r="J40" s="159"/>
      <c r="K40" s="158">
        <f t="shared" si="16"/>
        <v>0</v>
      </c>
      <c r="L40" s="158">
        <v>21</v>
      </c>
      <c r="M40" s="158">
        <f t="shared" si="17"/>
        <v>0</v>
      </c>
      <c r="N40" s="158">
        <v>0</v>
      </c>
      <c r="O40" s="158">
        <f t="shared" si="18"/>
        <v>0</v>
      </c>
      <c r="P40" s="158">
        <v>0</v>
      </c>
      <c r="Q40" s="158">
        <f t="shared" si="19"/>
        <v>0</v>
      </c>
      <c r="R40" s="158"/>
      <c r="S40" s="158" t="s">
        <v>151</v>
      </c>
      <c r="T40" s="158" t="s">
        <v>152</v>
      </c>
      <c r="U40" s="158">
        <v>3.5000000000000003E-2</v>
      </c>
      <c r="V40" s="158">
        <f t="shared" si="20"/>
        <v>0.04</v>
      </c>
      <c r="W40" s="158"/>
      <c r="X40" s="158" t="s">
        <v>158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185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3">
        <v>27</v>
      </c>
      <c r="B41" s="174" t="s">
        <v>209</v>
      </c>
      <c r="C41" s="181" t="s">
        <v>210</v>
      </c>
      <c r="D41" s="175" t="s">
        <v>168</v>
      </c>
      <c r="E41" s="176">
        <v>4</v>
      </c>
      <c r="F41" s="177"/>
      <c r="G41" s="178">
        <f t="shared" si="14"/>
        <v>0</v>
      </c>
      <c r="H41" s="159"/>
      <c r="I41" s="158">
        <f t="shared" si="15"/>
        <v>0</v>
      </c>
      <c r="J41" s="159"/>
      <c r="K41" s="158">
        <f t="shared" si="16"/>
        <v>0</v>
      </c>
      <c r="L41" s="158">
        <v>21</v>
      </c>
      <c r="M41" s="158">
        <f t="shared" si="17"/>
        <v>0</v>
      </c>
      <c r="N41" s="158">
        <v>3.1E-4</v>
      </c>
      <c r="O41" s="158">
        <f t="shared" si="18"/>
        <v>0</v>
      </c>
      <c r="P41" s="158">
        <v>0</v>
      </c>
      <c r="Q41" s="158">
        <f t="shared" si="19"/>
        <v>0</v>
      </c>
      <c r="R41" s="158"/>
      <c r="S41" s="158" t="s">
        <v>143</v>
      </c>
      <c r="T41" s="158" t="s">
        <v>152</v>
      </c>
      <c r="U41" s="158">
        <v>0</v>
      </c>
      <c r="V41" s="158">
        <f t="shared" si="20"/>
        <v>0</v>
      </c>
      <c r="W41" s="158"/>
      <c r="X41" s="158" t="s">
        <v>145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146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28</v>
      </c>
      <c r="B42" s="174" t="s">
        <v>211</v>
      </c>
      <c r="C42" s="181" t="s">
        <v>212</v>
      </c>
      <c r="D42" s="175" t="s">
        <v>168</v>
      </c>
      <c r="E42" s="176">
        <v>40</v>
      </c>
      <c r="F42" s="177"/>
      <c r="G42" s="178">
        <f t="shared" si="14"/>
        <v>0</v>
      </c>
      <c r="H42" s="159"/>
      <c r="I42" s="158">
        <f t="shared" si="15"/>
        <v>0</v>
      </c>
      <c r="J42" s="159"/>
      <c r="K42" s="158">
        <f t="shared" si="16"/>
        <v>0</v>
      </c>
      <c r="L42" s="158">
        <v>21</v>
      </c>
      <c r="M42" s="158">
        <f t="shared" si="17"/>
        <v>0</v>
      </c>
      <c r="N42" s="158">
        <v>0</v>
      </c>
      <c r="O42" s="158">
        <f t="shared" si="18"/>
        <v>0</v>
      </c>
      <c r="P42" s="158">
        <v>0</v>
      </c>
      <c r="Q42" s="158">
        <f t="shared" si="19"/>
        <v>0</v>
      </c>
      <c r="R42" s="158"/>
      <c r="S42" s="158" t="s">
        <v>143</v>
      </c>
      <c r="T42" s="158" t="s">
        <v>144</v>
      </c>
      <c r="U42" s="158">
        <v>0</v>
      </c>
      <c r="V42" s="158">
        <f t="shared" si="20"/>
        <v>0</v>
      </c>
      <c r="W42" s="158"/>
      <c r="X42" s="158" t="s">
        <v>145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213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3">
        <v>29</v>
      </c>
      <c r="B43" s="174" t="s">
        <v>214</v>
      </c>
      <c r="C43" s="181" t="s">
        <v>215</v>
      </c>
      <c r="D43" s="175" t="s">
        <v>168</v>
      </c>
      <c r="E43" s="176">
        <v>4</v>
      </c>
      <c r="F43" s="177"/>
      <c r="G43" s="178">
        <f t="shared" si="14"/>
        <v>0</v>
      </c>
      <c r="H43" s="159"/>
      <c r="I43" s="158">
        <f t="shared" si="15"/>
        <v>0</v>
      </c>
      <c r="J43" s="159"/>
      <c r="K43" s="158">
        <f t="shared" si="16"/>
        <v>0</v>
      </c>
      <c r="L43" s="158">
        <v>21</v>
      </c>
      <c r="M43" s="158">
        <f t="shared" si="17"/>
        <v>0</v>
      </c>
      <c r="N43" s="158">
        <v>0</v>
      </c>
      <c r="O43" s="158">
        <f t="shared" si="18"/>
        <v>0</v>
      </c>
      <c r="P43" s="158">
        <v>0</v>
      </c>
      <c r="Q43" s="158">
        <f t="shared" si="19"/>
        <v>0</v>
      </c>
      <c r="R43" s="158"/>
      <c r="S43" s="158" t="s">
        <v>143</v>
      </c>
      <c r="T43" s="158" t="s">
        <v>144</v>
      </c>
      <c r="U43" s="158">
        <v>0</v>
      </c>
      <c r="V43" s="158">
        <f t="shared" si="20"/>
        <v>0</v>
      </c>
      <c r="W43" s="158"/>
      <c r="X43" s="158" t="s">
        <v>145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213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30</v>
      </c>
      <c r="B44" s="174" t="s">
        <v>216</v>
      </c>
      <c r="C44" s="181" t="s">
        <v>217</v>
      </c>
      <c r="D44" s="175" t="s">
        <v>168</v>
      </c>
      <c r="E44" s="176">
        <v>10</v>
      </c>
      <c r="F44" s="177"/>
      <c r="G44" s="178">
        <f t="shared" si="14"/>
        <v>0</v>
      </c>
      <c r="H44" s="159"/>
      <c r="I44" s="158">
        <f t="shared" si="15"/>
        <v>0</v>
      </c>
      <c r="J44" s="159"/>
      <c r="K44" s="158">
        <f t="shared" si="16"/>
        <v>0</v>
      </c>
      <c r="L44" s="158">
        <v>21</v>
      </c>
      <c r="M44" s="158">
        <f t="shared" si="17"/>
        <v>0</v>
      </c>
      <c r="N44" s="158">
        <v>8.3000000000000001E-4</v>
      </c>
      <c r="O44" s="158">
        <f t="shared" si="18"/>
        <v>0.01</v>
      </c>
      <c r="P44" s="158">
        <v>0</v>
      </c>
      <c r="Q44" s="158">
        <f t="shared" si="19"/>
        <v>0</v>
      </c>
      <c r="R44" s="158"/>
      <c r="S44" s="158" t="s">
        <v>143</v>
      </c>
      <c r="T44" s="158" t="s">
        <v>218</v>
      </c>
      <c r="U44" s="158">
        <v>0</v>
      </c>
      <c r="V44" s="158">
        <f t="shared" si="20"/>
        <v>0</v>
      </c>
      <c r="W44" s="158"/>
      <c r="X44" s="158" t="s">
        <v>145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146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31</v>
      </c>
      <c r="B45" s="174" t="s">
        <v>219</v>
      </c>
      <c r="C45" s="181" t="s">
        <v>220</v>
      </c>
      <c r="D45" s="175" t="s">
        <v>149</v>
      </c>
      <c r="E45" s="176">
        <v>0.25869999999999999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0</v>
      </c>
      <c r="O45" s="158">
        <f t="shared" si="18"/>
        <v>0</v>
      </c>
      <c r="P45" s="158">
        <v>0</v>
      </c>
      <c r="Q45" s="158">
        <f t="shared" si="19"/>
        <v>0</v>
      </c>
      <c r="R45" s="158"/>
      <c r="S45" s="158" t="s">
        <v>151</v>
      </c>
      <c r="T45" s="158" t="s">
        <v>152</v>
      </c>
      <c r="U45" s="158">
        <v>1.74</v>
      </c>
      <c r="V45" s="158">
        <f t="shared" si="20"/>
        <v>0.45</v>
      </c>
      <c r="W45" s="158"/>
      <c r="X45" s="158" t="s">
        <v>158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185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1" t="s">
        <v>138</v>
      </c>
      <c r="B46" s="162" t="s">
        <v>78</v>
      </c>
      <c r="C46" s="180" t="s">
        <v>79</v>
      </c>
      <c r="D46" s="163"/>
      <c r="E46" s="164"/>
      <c r="F46" s="165"/>
      <c r="G46" s="166">
        <f>SUMIF(AG47:AG56,"&lt;&gt;NOR",G47:G56)</f>
        <v>0</v>
      </c>
      <c r="H46" s="160"/>
      <c r="I46" s="160">
        <f>SUM(I47:I56)</f>
        <v>0</v>
      </c>
      <c r="J46" s="160"/>
      <c r="K46" s="160">
        <f>SUM(K47:K56)</f>
        <v>0</v>
      </c>
      <c r="L46" s="160"/>
      <c r="M46" s="160">
        <f>SUM(M47:M56)</f>
        <v>0</v>
      </c>
      <c r="N46" s="160"/>
      <c r="O46" s="160">
        <f>SUM(O47:O56)</f>
        <v>0.06</v>
      </c>
      <c r="P46" s="160"/>
      <c r="Q46" s="160">
        <f>SUM(Q47:Q56)</f>
        <v>0</v>
      </c>
      <c r="R46" s="160"/>
      <c r="S46" s="160"/>
      <c r="T46" s="160"/>
      <c r="U46" s="160"/>
      <c r="V46" s="160">
        <f>SUM(V47:V56)</f>
        <v>15.04</v>
      </c>
      <c r="W46" s="160"/>
      <c r="X46" s="160"/>
      <c r="AG46" t="s">
        <v>139</v>
      </c>
    </row>
    <row r="47" spans="1:60" ht="22.5" outlineLevel="1" x14ac:dyDescent="0.2">
      <c r="A47" s="173">
        <v>32</v>
      </c>
      <c r="B47" s="174" t="s">
        <v>221</v>
      </c>
      <c r="C47" s="181" t="s">
        <v>222</v>
      </c>
      <c r="D47" s="175" t="s">
        <v>168</v>
      </c>
      <c r="E47" s="176">
        <v>16</v>
      </c>
      <c r="F47" s="177"/>
      <c r="G47" s="178">
        <f t="shared" ref="G47:G56" si="21">ROUND(E47*F47,2)</f>
        <v>0</v>
      </c>
      <c r="H47" s="159"/>
      <c r="I47" s="158">
        <f t="shared" ref="I47:I56" si="22">ROUND(E47*H47,2)</f>
        <v>0</v>
      </c>
      <c r="J47" s="159"/>
      <c r="K47" s="158">
        <f t="shared" ref="K47:K56" si="23">ROUND(E47*J47,2)</f>
        <v>0</v>
      </c>
      <c r="L47" s="158">
        <v>21</v>
      </c>
      <c r="M47" s="158">
        <f t="shared" ref="M47:M56" si="24">G47*(1+L47/100)</f>
        <v>0</v>
      </c>
      <c r="N47" s="158">
        <v>6.9999999999999994E-5</v>
      </c>
      <c r="O47" s="158">
        <f t="shared" ref="O47:O56" si="25">ROUND(E47*N47,2)</f>
        <v>0</v>
      </c>
      <c r="P47" s="158">
        <v>0</v>
      </c>
      <c r="Q47" s="158">
        <f t="shared" ref="Q47:Q56" si="26">ROUND(E47*P47,2)</f>
        <v>0</v>
      </c>
      <c r="R47" s="158"/>
      <c r="S47" s="158" t="s">
        <v>143</v>
      </c>
      <c r="T47" s="158" t="s">
        <v>192</v>
      </c>
      <c r="U47" s="158">
        <v>0.129</v>
      </c>
      <c r="V47" s="158">
        <f t="shared" ref="V47:V56" si="27">ROUND(E47*U47,2)</f>
        <v>2.06</v>
      </c>
      <c r="W47" s="158"/>
      <c r="X47" s="158" t="s">
        <v>158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159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33</v>
      </c>
      <c r="B48" s="174" t="s">
        <v>223</v>
      </c>
      <c r="C48" s="181" t="s">
        <v>224</v>
      </c>
      <c r="D48" s="175" t="s">
        <v>168</v>
      </c>
      <c r="E48" s="176">
        <v>16</v>
      </c>
      <c r="F48" s="177"/>
      <c r="G48" s="178">
        <f t="shared" si="21"/>
        <v>0</v>
      </c>
      <c r="H48" s="159"/>
      <c r="I48" s="158">
        <f t="shared" si="22"/>
        <v>0</v>
      </c>
      <c r="J48" s="159"/>
      <c r="K48" s="158">
        <f t="shared" si="23"/>
        <v>0</v>
      </c>
      <c r="L48" s="158">
        <v>21</v>
      </c>
      <c r="M48" s="158">
        <f t="shared" si="24"/>
        <v>0</v>
      </c>
      <c r="N48" s="158">
        <v>0</v>
      </c>
      <c r="O48" s="158">
        <f t="shared" si="25"/>
        <v>0</v>
      </c>
      <c r="P48" s="158">
        <v>0</v>
      </c>
      <c r="Q48" s="158">
        <f t="shared" si="26"/>
        <v>0</v>
      </c>
      <c r="R48" s="158"/>
      <c r="S48" s="158" t="s">
        <v>151</v>
      </c>
      <c r="T48" s="158" t="s">
        <v>152</v>
      </c>
      <c r="U48" s="158">
        <v>8.2000000000000003E-2</v>
      </c>
      <c r="V48" s="158">
        <f t="shared" si="27"/>
        <v>1.31</v>
      </c>
      <c r="W48" s="158"/>
      <c r="X48" s="158" t="s">
        <v>158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159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3">
        <v>34</v>
      </c>
      <c r="B49" s="174" t="s">
        <v>225</v>
      </c>
      <c r="C49" s="181" t="s">
        <v>226</v>
      </c>
      <c r="D49" s="175" t="s">
        <v>168</v>
      </c>
      <c r="E49" s="176">
        <v>16</v>
      </c>
      <c r="F49" s="177"/>
      <c r="G49" s="178">
        <f t="shared" si="21"/>
        <v>0</v>
      </c>
      <c r="H49" s="159"/>
      <c r="I49" s="158">
        <f t="shared" si="22"/>
        <v>0</v>
      </c>
      <c r="J49" s="159"/>
      <c r="K49" s="158">
        <f t="shared" si="23"/>
        <v>0</v>
      </c>
      <c r="L49" s="158">
        <v>21</v>
      </c>
      <c r="M49" s="158">
        <f t="shared" si="24"/>
        <v>0</v>
      </c>
      <c r="N49" s="158">
        <v>3.9899999999999996E-3</v>
      </c>
      <c r="O49" s="158">
        <f t="shared" si="25"/>
        <v>0.06</v>
      </c>
      <c r="P49" s="158">
        <v>0</v>
      </c>
      <c r="Q49" s="158">
        <f t="shared" si="26"/>
        <v>0</v>
      </c>
      <c r="R49" s="158"/>
      <c r="S49" s="158" t="s">
        <v>151</v>
      </c>
      <c r="T49" s="158" t="s">
        <v>152</v>
      </c>
      <c r="U49" s="158">
        <v>0.54290000000000005</v>
      </c>
      <c r="V49" s="158">
        <f t="shared" si="27"/>
        <v>8.69</v>
      </c>
      <c r="W49" s="158"/>
      <c r="X49" s="158" t="s">
        <v>158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185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3">
        <v>35</v>
      </c>
      <c r="B50" s="174" t="s">
        <v>227</v>
      </c>
      <c r="C50" s="181" t="s">
        <v>228</v>
      </c>
      <c r="D50" s="175" t="s">
        <v>142</v>
      </c>
      <c r="E50" s="176">
        <v>1</v>
      </c>
      <c r="F50" s="177"/>
      <c r="G50" s="178">
        <f t="shared" si="21"/>
        <v>0</v>
      </c>
      <c r="H50" s="159"/>
      <c r="I50" s="158">
        <f t="shared" si="22"/>
        <v>0</v>
      </c>
      <c r="J50" s="159"/>
      <c r="K50" s="158">
        <f t="shared" si="23"/>
        <v>0</v>
      </c>
      <c r="L50" s="158">
        <v>21</v>
      </c>
      <c r="M50" s="158">
        <f t="shared" si="24"/>
        <v>0</v>
      </c>
      <c r="N50" s="158">
        <v>0</v>
      </c>
      <c r="O50" s="158">
        <f t="shared" si="25"/>
        <v>0</v>
      </c>
      <c r="P50" s="158">
        <v>0</v>
      </c>
      <c r="Q50" s="158">
        <f t="shared" si="26"/>
        <v>0</v>
      </c>
      <c r="R50" s="158"/>
      <c r="S50" s="158" t="s">
        <v>143</v>
      </c>
      <c r="T50" s="158" t="s">
        <v>152</v>
      </c>
      <c r="U50" s="158">
        <v>0.58899999999999997</v>
      </c>
      <c r="V50" s="158">
        <f t="shared" si="27"/>
        <v>0.59</v>
      </c>
      <c r="W50" s="158"/>
      <c r="X50" s="158" t="s">
        <v>158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185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36</v>
      </c>
      <c r="B51" s="174" t="s">
        <v>229</v>
      </c>
      <c r="C51" s="181" t="s">
        <v>230</v>
      </c>
      <c r="D51" s="175" t="s">
        <v>142</v>
      </c>
      <c r="E51" s="176">
        <v>10</v>
      </c>
      <c r="F51" s="177"/>
      <c r="G51" s="178">
        <f t="shared" si="21"/>
        <v>0</v>
      </c>
      <c r="H51" s="159"/>
      <c r="I51" s="158">
        <f t="shared" si="22"/>
        <v>0</v>
      </c>
      <c r="J51" s="159"/>
      <c r="K51" s="158">
        <f t="shared" si="23"/>
        <v>0</v>
      </c>
      <c r="L51" s="158">
        <v>21</v>
      </c>
      <c r="M51" s="158">
        <f t="shared" si="24"/>
        <v>0</v>
      </c>
      <c r="N51" s="158">
        <v>1.3999999999999999E-4</v>
      </c>
      <c r="O51" s="158">
        <f t="shared" si="25"/>
        <v>0</v>
      </c>
      <c r="P51" s="158">
        <v>0</v>
      </c>
      <c r="Q51" s="158">
        <f t="shared" si="26"/>
        <v>0</v>
      </c>
      <c r="R51" s="158"/>
      <c r="S51" s="158" t="s">
        <v>143</v>
      </c>
      <c r="T51" s="158" t="s">
        <v>192</v>
      </c>
      <c r="U51" s="158">
        <v>0.16500000000000001</v>
      </c>
      <c r="V51" s="158">
        <f t="shared" si="27"/>
        <v>1.65</v>
      </c>
      <c r="W51" s="158"/>
      <c r="X51" s="158" t="s">
        <v>158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37</v>
      </c>
      <c r="B52" s="174" t="s">
        <v>231</v>
      </c>
      <c r="C52" s="181" t="s">
        <v>232</v>
      </c>
      <c r="D52" s="175" t="s">
        <v>142</v>
      </c>
      <c r="E52" s="176">
        <v>3</v>
      </c>
      <c r="F52" s="177"/>
      <c r="G52" s="178">
        <f t="shared" si="21"/>
        <v>0</v>
      </c>
      <c r="H52" s="159"/>
      <c r="I52" s="158">
        <f t="shared" si="22"/>
        <v>0</v>
      </c>
      <c r="J52" s="159"/>
      <c r="K52" s="158">
        <f t="shared" si="23"/>
        <v>0</v>
      </c>
      <c r="L52" s="158">
        <v>21</v>
      </c>
      <c r="M52" s="158">
        <f t="shared" si="24"/>
        <v>0</v>
      </c>
      <c r="N52" s="158">
        <v>1.2999999999999999E-4</v>
      </c>
      <c r="O52" s="158">
        <f t="shared" si="25"/>
        <v>0</v>
      </c>
      <c r="P52" s="158">
        <v>0</v>
      </c>
      <c r="Q52" s="158">
        <f t="shared" si="26"/>
        <v>0</v>
      </c>
      <c r="R52" s="158"/>
      <c r="S52" s="158" t="s">
        <v>151</v>
      </c>
      <c r="T52" s="158" t="s">
        <v>152</v>
      </c>
      <c r="U52" s="158">
        <v>8.3000000000000004E-2</v>
      </c>
      <c r="V52" s="158">
        <f t="shared" si="27"/>
        <v>0.25</v>
      </c>
      <c r="W52" s="158"/>
      <c r="X52" s="158" t="s">
        <v>158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159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38</v>
      </c>
      <c r="B53" s="174" t="s">
        <v>233</v>
      </c>
      <c r="C53" s="181" t="s">
        <v>234</v>
      </c>
      <c r="D53" s="175" t="s">
        <v>142</v>
      </c>
      <c r="E53" s="176">
        <v>1</v>
      </c>
      <c r="F53" s="177"/>
      <c r="G53" s="178">
        <f t="shared" si="21"/>
        <v>0</v>
      </c>
      <c r="H53" s="159"/>
      <c r="I53" s="158">
        <f t="shared" si="22"/>
        <v>0</v>
      </c>
      <c r="J53" s="159"/>
      <c r="K53" s="158">
        <f t="shared" si="23"/>
        <v>0</v>
      </c>
      <c r="L53" s="158">
        <v>21</v>
      </c>
      <c r="M53" s="158">
        <f t="shared" si="24"/>
        <v>0</v>
      </c>
      <c r="N53" s="158">
        <v>4.0000000000000002E-4</v>
      </c>
      <c r="O53" s="158">
        <f t="shared" si="25"/>
        <v>0</v>
      </c>
      <c r="P53" s="158">
        <v>0</v>
      </c>
      <c r="Q53" s="158">
        <f t="shared" si="26"/>
        <v>0</v>
      </c>
      <c r="R53" s="158"/>
      <c r="S53" s="158" t="s">
        <v>143</v>
      </c>
      <c r="T53" s="158" t="s">
        <v>192</v>
      </c>
      <c r="U53" s="158">
        <v>0.22700000000000001</v>
      </c>
      <c r="V53" s="158">
        <f t="shared" si="27"/>
        <v>0.23</v>
      </c>
      <c r="W53" s="158"/>
      <c r="X53" s="158" t="s">
        <v>158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159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39</v>
      </c>
      <c r="B54" s="174" t="s">
        <v>235</v>
      </c>
      <c r="C54" s="181" t="s">
        <v>236</v>
      </c>
      <c r="D54" s="175" t="s">
        <v>142</v>
      </c>
      <c r="E54" s="176">
        <v>1</v>
      </c>
      <c r="F54" s="177"/>
      <c r="G54" s="178">
        <f t="shared" si="21"/>
        <v>0</v>
      </c>
      <c r="H54" s="159"/>
      <c r="I54" s="158">
        <f t="shared" si="22"/>
        <v>0</v>
      </c>
      <c r="J54" s="159"/>
      <c r="K54" s="158">
        <f t="shared" si="23"/>
        <v>0</v>
      </c>
      <c r="L54" s="158">
        <v>21</v>
      </c>
      <c r="M54" s="158">
        <f t="shared" si="24"/>
        <v>0</v>
      </c>
      <c r="N54" s="158">
        <v>0</v>
      </c>
      <c r="O54" s="158">
        <f t="shared" si="25"/>
        <v>0</v>
      </c>
      <c r="P54" s="158">
        <v>0</v>
      </c>
      <c r="Q54" s="158">
        <f t="shared" si="26"/>
        <v>0</v>
      </c>
      <c r="R54" s="158"/>
      <c r="S54" s="158" t="s">
        <v>143</v>
      </c>
      <c r="T54" s="158" t="s">
        <v>192</v>
      </c>
      <c r="U54" s="158">
        <v>0.22700000000000001</v>
      </c>
      <c r="V54" s="158">
        <f t="shared" si="27"/>
        <v>0.23</v>
      </c>
      <c r="W54" s="158"/>
      <c r="X54" s="158" t="s">
        <v>158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159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40</v>
      </c>
      <c r="B55" s="174" t="s">
        <v>237</v>
      </c>
      <c r="C55" s="181" t="s">
        <v>238</v>
      </c>
      <c r="D55" s="175" t="s">
        <v>142</v>
      </c>
      <c r="E55" s="176">
        <v>1</v>
      </c>
      <c r="F55" s="177"/>
      <c r="G55" s="178">
        <f t="shared" si="21"/>
        <v>0</v>
      </c>
      <c r="H55" s="159"/>
      <c r="I55" s="158">
        <f t="shared" si="22"/>
        <v>0</v>
      </c>
      <c r="J55" s="159"/>
      <c r="K55" s="158">
        <f t="shared" si="23"/>
        <v>0</v>
      </c>
      <c r="L55" s="158">
        <v>21</v>
      </c>
      <c r="M55" s="158">
        <f t="shared" si="24"/>
        <v>0</v>
      </c>
      <c r="N55" s="158">
        <v>0</v>
      </c>
      <c r="O55" s="158">
        <f t="shared" si="25"/>
        <v>0</v>
      </c>
      <c r="P55" s="158">
        <v>0</v>
      </c>
      <c r="Q55" s="158">
        <f t="shared" si="26"/>
        <v>0</v>
      </c>
      <c r="R55" s="158"/>
      <c r="S55" s="158" t="s">
        <v>143</v>
      </c>
      <c r="T55" s="158" t="s">
        <v>144</v>
      </c>
      <c r="U55" s="158">
        <v>0</v>
      </c>
      <c r="V55" s="158">
        <f t="shared" si="27"/>
        <v>0</v>
      </c>
      <c r="W55" s="158"/>
      <c r="X55" s="158" t="s">
        <v>145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146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41</v>
      </c>
      <c r="B56" s="174" t="s">
        <v>239</v>
      </c>
      <c r="C56" s="181" t="s">
        <v>240</v>
      </c>
      <c r="D56" s="175" t="s">
        <v>149</v>
      </c>
      <c r="E56" s="176">
        <v>2.3400000000000001E-2</v>
      </c>
      <c r="F56" s="177"/>
      <c r="G56" s="178">
        <f t="shared" si="21"/>
        <v>0</v>
      </c>
      <c r="H56" s="159"/>
      <c r="I56" s="158">
        <f t="shared" si="22"/>
        <v>0</v>
      </c>
      <c r="J56" s="159"/>
      <c r="K56" s="158">
        <f t="shared" si="23"/>
        <v>0</v>
      </c>
      <c r="L56" s="158">
        <v>21</v>
      </c>
      <c r="M56" s="158">
        <f t="shared" si="24"/>
        <v>0</v>
      </c>
      <c r="N56" s="158">
        <v>0</v>
      </c>
      <c r="O56" s="158">
        <f t="shared" si="25"/>
        <v>0</v>
      </c>
      <c r="P56" s="158">
        <v>0</v>
      </c>
      <c r="Q56" s="158">
        <f t="shared" si="26"/>
        <v>0</v>
      </c>
      <c r="R56" s="158"/>
      <c r="S56" s="158" t="s">
        <v>151</v>
      </c>
      <c r="T56" s="158" t="s">
        <v>152</v>
      </c>
      <c r="U56" s="158">
        <v>1.327</v>
      </c>
      <c r="V56" s="158">
        <f t="shared" si="27"/>
        <v>0.03</v>
      </c>
      <c r="W56" s="158"/>
      <c r="X56" s="158" t="s">
        <v>158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185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138</v>
      </c>
      <c r="B57" s="162" t="s">
        <v>80</v>
      </c>
      <c r="C57" s="180" t="s">
        <v>81</v>
      </c>
      <c r="D57" s="163"/>
      <c r="E57" s="164"/>
      <c r="F57" s="165"/>
      <c r="G57" s="166">
        <f>SUMIF(AG58:AG73,"&lt;&gt;NOR",G58:G73)</f>
        <v>0</v>
      </c>
      <c r="H57" s="160"/>
      <c r="I57" s="160">
        <f>SUM(I58:I73)</f>
        <v>0</v>
      </c>
      <c r="J57" s="160"/>
      <c r="K57" s="160">
        <f>SUM(K58:K73)</f>
        <v>0</v>
      </c>
      <c r="L57" s="160"/>
      <c r="M57" s="160">
        <f>SUM(M58:M73)</f>
        <v>0</v>
      </c>
      <c r="N57" s="160"/>
      <c r="O57" s="160">
        <f>SUM(O58:O73)</f>
        <v>0.27</v>
      </c>
      <c r="P57" s="160"/>
      <c r="Q57" s="160">
        <f>SUM(Q58:Q73)</f>
        <v>0</v>
      </c>
      <c r="R57" s="160"/>
      <c r="S57" s="160"/>
      <c r="T57" s="160"/>
      <c r="U57" s="160"/>
      <c r="V57" s="160">
        <f>SUM(V58:V73)</f>
        <v>20.919999999999998</v>
      </c>
      <c r="W57" s="160"/>
      <c r="X57" s="160"/>
      <c r="AG57" t="s">
        <v>139</v>
      </c>
    </row>
    <row r="58" spans="1:60" outlineLevel="1" x14ac:dyDescent="0.2">
      <c r="A58" s="173">
        <v>42</v>
      </c>
      <c r="B58" s="174" t="s">
        <v>241</v>
      </c>
      <c r="C58" s="181" t="s">
        <v>242</v>
      </c>
      <c r="D58" s="175" t="s">
        <v>168</v>
      </c>
      <c r="E58" s="176">
        <v>18</v>
      </c>
      <c r="F58" s="177"/>
      <c r="G58" s="178">
        <f t="shared" ref="G58:G73" si="28">ROUND(E58*F58,2)</f>
        <v>0</v>
      </c>
      <c r="H58" s="159"/>
      <c r="I58" s="158">
        <f t="shared" ref="I58:I73" si="29">ROUND(E58*H58,2)</f>
        <v>0</v>
      </c>
      <c r="J58" s="159"/>
      <c r="K58" s="158">
        <f t="shared" ref="K58:K73" si="30">ROUND(E58*J58,2)</f>
        <v>0</v>
      </c>
      <c r="L58" s="158">
        <v>21</v>
      </c>
      <c r="M58" s="158">
        <f t="shared" ref="M58:M73" si="31">G58*(1+L58/100)</f>
        <v>0</v>
      </c>
      <c r="N58" s="158">
        <v>1.4800000000000001E-2</v>
      </c>
      <c r="O58" s="158">
        <f t="shared" ref="O58:O73" si="32">ROUND(E58*N58,2)</f>
        <v>0.27</v>
      </c>
      <c r="P58" s="158">
        <v>0</v>
      </c>
      <c r="Q58" s="158">
        <f t="shared" ref="Q58:Q73" si="33">ROUND(E58*P58,2)</f>
        <v>0</v>
      </c>
      <c r="R58" s="158"/>
      <c r="S58" s="158" t="s">
        <v>151</v>
      </c>
      <c r="T58" s="158" t="s">
        <v>152</v>
      </c>
      <c r="U58" s="158">
        <v>0.753</v>
      </c>
      <c r="V58" s="158">
        <f t="shared" ref="V58:V73" si="34">ROUND(E58*U58,2)</f>
        <v>13.55</v>
      </c>
      <c r="W58" s="158"/>
      <c r="X58" s="158" t="s">
        <v>158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185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43</v>
      </c>
      <c r="B59" s="174" t="s">
        <v>243</v>
      </c>
      <c r="C59" s="181" t="s">
        <v>244</v>
      </c>
      <c r="D59" s="175" t="s">
        <v>245</v>
      </c>
      <c r="E59" s="176">
        <v>1</v>
      </c>
      <c r="F59" s="177"/>
      <c r="G59" s="178">
        <f t="shared" si="28"/>
        <v>0</v>
      </c>
      <c r="H59" s="159"/>
      <c r="I59" s="158">
        <f t="shared" si="29"/>
        <v>0</v>
      </c>
      <c r="J59" s="159"/>
      <c r="K59" s="158">
        <f t="shared" si="30"/>
        <v>0</v>
      </c>
      <c r="L59" s="158">
        <v>21</v>
      </c>
      <c r="M59" s="158">
        <f t="shared" si="31"/>
        <v>0</v>
      </c>
      <c r="N59" s="158">
        <v>2.2200000000000002E-3</v>
      </c>
      <c r="O59" s="158">
        <f t="shared" si="32"/>
        <v>0</v>
      </c>
      <c r="P59" s="158">
        <v>0</v>
      </c>
      <c r="Q59" s="158">
        <f t="shared" si="33"/>
        <v>0</v>
      </c>
      <c r="R59" s="158"/>
      <c r="S59" s="158" t="s">
        <v>151</v>
      </c>
      <c r="T59" s="158" t="s">
        <v>152</v>
      </c>
      <c r="U59" s="158">
        <v>1.2509999999999999</v>
      </c>
      <c r="V59" s="158">
        <f t="shared" si="34"/>
        <v>1.25</v>
      </c>
      <c r="W59" s="158"/>
      <c r="X59" s="158" t="s">
        <v>158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185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44</v>
      </c>
      <c r="B60" s="174" t="s">
        <v>246</v>
      </c>
      <c r="C60" s="181" t="s">
        <v>247</v>
      </c>
      <c r="D60" s="175" t="s">
        <v>168</v>
      </c>
      <c r="E60" s="176">
        <v>3</v>
      </c>
      <c r="F60" s="177"/>
      <c r="G60" s="178">
        <f t="shared" si="28"/>
        <v>0</v>
      </c>
      <c r="H60" s="159"/>
      <c r="I60" s="158">
        <f t="shared" si="29"/>
        <v>0</v>
      </c>
      <c r="J60" s="159"/>
      <c r="K60" s="158">
        <f t="shared" si="30"/>
        <v>0</v>
      </c>
      <c r="L60" s="158">
        <v>21</v>
      </c>
      <c r="M60" s="158">
        <f t="shared" si="31"/>
        <v>0</v>
      </c>
      <c r="N60" s="158">
        <v>0</v>
      </c>
      <c r="O60" s="158">
        <f t="shared" si="32"/>
        <v>0</v>
      </c>
      <c r="P60" s="158">
        <v>0</v>
      </c>
      <c r="Q60" s="158">
        <f t="shared" si="33"/>
        <v>0</v>
      </c>
      <c r="R60" s="158"/>
      <c r="S60" s="158" t="s">
        <v>143</v>
      </c>
      <c r="T60" s="158" t="s">
        <v>192</v>
      </c>
      <c r="U60" s="158">
        <v>0.26300000000000001</v>
      </c>
      <c r="V60" s="158">
        <f t="shared" si="34"/>
        <v>0.79</v>
      </c>
      <c r="W60" s="158"/>
      <c r="X60" s="158" t="s">
        <v>158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185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73">
        <v>45</v>
      </c>
      <c r="B61" s="174" t="s">
        <v>248</v>
      </c>
      <c r="C61" s="181" t="s">
        <v>249</v>
      </c>
      <c r="D61" s="175" t="s">
        <v>168</v>
      </c>
      <c r="E61" s="176">
        <v>0.3</v>
      </c>
      <c r="F61" s="177"/>
      <c r="G61" s="178">
        <f t="shared" si="28"/>
        <v>0</v>
      </c>
      <c r="H61" s="159"/>
      <c r="I61" s="158">
        <f t="shared" si="29"/>
        <v>0</v>
      </c>
      <c r="J61" s="159"/>
      <c r="K61" s="158">
        <f t="shared" si="30"/>
        <v>0</v>
      </c>
      <c r="L61" s="158">
        <v>21</v>
      </c>
      <c r="M61" s="158">
        <f t="shared" si="31"/>
        <v>0</v>
      </c>
      <c r="N61" s="158">
        <v>8.0599999999999995E-3</v>
      </c>
      <c r="O61" s="158">
        <f t="shared" si="32"/>
        <v>0</v>
      </c>
      <c r="P61" s="158">
        <v>0</v>
      </c>
      <c r="Q61" s="158">
        <f t="shared" si="33"/>
        <v>0</v>
      </c>
      <c r="R61" s="158"/>
      <c r="S61" s="158" t="s">
        <v>151</v>
      </c>
      <c r="T61" s="158" t="s">
        <v>152</v>
      </c>
      <c r="U61" s="158">
        <v>0.53700000000000003</v>
      </c>
      <c r="V61" s="158">
        <f t="shared" si="34"/>
        <v>0.16</v>
      </c>
      <c r="W61" s="158"/>
      <c r="X61" s="158" t="s">
        <v>158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159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3">
        <v>46</v>
      </c>
      <c r="B62" s="174" t="s">
        <v>250</v>
      </c>
      <c r="C62" s="181" t="s">
        <v>251</v>
      </c>
      <c r="D62" s="175" t="s">
        <v>142</v>
      </c>
      <c r="E62" s="176">
        <v>1</v>
      </c>
      <c r="F62" s="177"/>
      <c r="G62" s="178">
        <f t="shared" si="28"/>
        <v>0</v>
      </c>
      <c r="H62" s="159"/>
      <c r="I62" s="158">
        <f t="shared" si="29"/>
        <v>0</v>
      </c>
      <c r="J62" s="159"/>
      <c r="K62" s="158">
        <f t="shared" si="30"/>
        <v>0</v>
      </c>
      <c r="L62" s="158">
        <v>21</v>
      </c>
      <c r="M62" s="158">
        <f t="shared" si="31"/>
        <v>0</v>
      </c>
      <c r="N62" s="158">
        <v>0</v>
      </c>
      <c r="O62" s="158">
        <f t="shared" si="32"/>
        <v>0</v>
      </c>
      <c r="P62" s="158">
        <v>0</v>
      </c>
      <c r="Q62" s="158">
        <f t="shared" si="33"/>
        <v>0</v>
      </c>
      <c r="R62" s="158"/>
      <c r="S62" s="158" t="s">
        <v>151</v>
      </c>
      <c r="T62" s="158" t="s">
        <v>152</v>
      </c>
      <c r="U62" s="158">
        <v>6.4000000000000001E-2</v>
      </c>
      <c r="V62" s="158">
        <f t="shared" si="34"/>
        <v>0.06</v>
      </c>
      <c r="W62" s="158"/>
      <c r="X62" s="158" t="s">
        <v>158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185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3">
        <v>47</v>
      </c>
      <c r="B63" s="174" t="s">
        <v>252</v>
      </c>
      <c r="C63" s="181" t="s">
        <v>253</v>
      </c>
      <c r="D63" s="175" t="s">
        <v>168</v>
      </c>
      <c r="E63" s="176">
        <v>36</v>
      </c>
      <c r="F63" s="177"/>
      <c r="G63" s="178">
        <f t="shared" si="28"/>
        <v>0</v>
      </c>
      <c r="H63" s="159"/>
      <c r="I63" s="158">
        <f t="shared" si="29"/>
        <v>0</v>
      </c>
      <c r="J63" s="159"/>
      <c r="K63" s="158">
        <f t="shared" si="30"/>
        <v>0</v>
      </c>
      <c r="L63" s="158">
        <v>21</v>
      </c>
      <c r="M63" s="158">
        <f t="shared" si="31"/>
        <v>0</v>
      </c>
      <c r="N63" s="158">
        <v>0</v>
      </c>
      <c r="O63" s="158">
        <f t="shared" si="32"/>
        <v>0</v>
      </c>
      <c r="P63" s="158">
        <v>0</v>
      </c>
      <c r="Q63" s="158">
        <f t="shared" si="33"/>
        <v>0</v>
      </c>
      <c r="R63" s="158"/>
      <c r="S63" s="158" t="s">
        <v>151</v>
      </c>
      <c r="T63" s="158" t="s">
        <v>152</v>
      </c>
      <c r="U63" s="158">
        <v>6.2E-2</v>
      </c>
      <c r="V63" s="158">
        <f t="shared" si="34"/>
        <v>2.23</v>
      </c>
      <c r="W63" s="158"/>
      <c r="X63" s="158" t="s">
        <v>158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185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3">
        <v>48</v>
      </c>
      <c r="B64" s="174" t="s">
        <v>254</v>
      </c>
      <c r="C64" s="181" t="s">
        <v>255</v>
      </c>
      <c r="D64" s="175" t="s">
        <v>142</v>
      </c>
      <c r="E64" s="176">
        <v>1</v>
      </c>
      <c r="F64" s="177"/>
      <c r="G64" s="178">
        <f t="shared" si="28"/>
        <v>0</v>
      </c>
      <c r="H64" s="159"/>
      <c r="I64" s="158">
        <f t="shared" si="29"/>
        <v>0</v>
      </c>
      <c r="J64" s="159"/>
      <c r="K64" s="158">
        <f t="shared" si="30"/>
        <v>0</v>
      </c>
      <c r="L64" s="158">
        <v>21</v>
      </c>
      <c r="M64" s="158">
        <f t="shared" si="31"/>
        <v>0</v>
      </c>
      <c r="N64" s="158">
        <v>0</v>
      </c>
      <c r="O64" s="158">
        <f t="shared" si="32"/>
        <v>0</v>
      </c>
      <c r="P64" s="158">
        <v>0</v>
      </c>
      <c r="Q64" s="158">
        <f t="shared" si="33"/>
        <v>0</v>
      </c>
      <c r="R64" s="158"/>
      <c r="S64" s="158" t="s">
        <v>151</v>
      </c>
      <c r="T64" s="158" t="s">
        <v>152</v>
      </c>
      <c r="U64" s="158">
        <v>0.48199999999999998</v>
      </c>
      <c r="V64" s="158">
        <f t="shared" si="34"/>
        <v>0.48</v>
      </c>
      <c r="W64" s="158"/>
      <c r="X64" s="158" t="s">
        <v>158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185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73">
        <v>49</v>
      </c>
      <c r="B65" s="174" t="s">
        <v>256</v>
      </c>
      <c r="C65" s="181" t="s">
        <v>257</v>
      </c>
      <c r="D65" s="175" t="s">
        <v>142</v>
      </c>
      <c r="E65" s="176">
        <v>1</v>
      </c>
      <c r="F65" s="177"/>
      <c r="G65" s="178">
        <f t="shared" si="28"/>
        <v>0</v>
      </c>
      <c r="H65" s="159"/>
      <c r="I65" s="158">
        <f t="shared" si="29"/>
        <v>0</v>
      </c>
      <c r="J65" s="159"/>
      <c r="K65" s="158">
        <f t="shared" si="30"/>
        <v>0</v>
      </c>
      <c r="L65" s="158">
        <v>21</v>
      </c>
      <c r="M65" s="158">
        <f t="shared" si="31"/>
        <v>0</v>
      </c>
      <c r="N65" s="158">
        <v>0</v>
      </c>
      <c r="O65" s="158">
        <f t="shared" si="32"/>
        <v>0</v>
      </c>
      <c r="P65" s="158">
        <v>0</v>
      </c>
      <c r="Q65" s="158">
        <f t="shared" si="33"/>
        <v>0</v>
      </c>
      <c r="R65" s="158"/>
      <c r="S65" s="158" t="s">
        <v>151</v>
      </c>
      <c r="T65" s="158" t="s">
        <v>152</v>
      </c>
      <c r="U65" s="158">
        <v>0.57599999999999996</v>
      </c>
      <c r="V65" s="158">
        <f t="shared" si="34"/>
        <v>0.57999999999999996</v>
      </c>
      <c r="W65" s="158"/>
      <c r="X65" s="158" t="s">
        <v>158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185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73">
        <v>50</v>
      </c>
      <c r="B66" s="174" t="s">
        <v>258</v>
      </c>
      <c r="C66" s="181" t="s">
        <v>259</v>
      </c>
      <c r="D66" s="175" t="s">
        <v>245</v>
      </c>
      <c r="E66" s="176">
        <v>2</v>
      </c>
      <c r="F66" s="177"/>
      <c r="G66" s="178">
        <f t="shared" si="28"/>
        <v>0</v>
      </c>
      <c r="H66" s="159"/>
      <c r="I66" s="158">
        <f t="shared" si="29"/>
        <v>0</v>
      </c>
      <c r="J66" s="159"/>
      <c r="K66" s="158">
        <f t="shared" si="30"/>
        <v>0</v>
      </c>
      <c r="L66" s="158">
        <v>21</v>
      </c>
      <c r="M66" s="158">
        <f t="shared" si="31"/>
        <v>0</v>
      </c>
      <c r="N66" s="158">
        <v>5.0000000000000001E-4</v>
      </c>
      <c r="O66" s="158">
        <f t="shared" si="32"/>
        <v>0</v>
      </c>
      <c r="P66" s="158">
        <v>0</v>
      </c>
      <c r="Q66" s="158">
        <f t="shared" si="33"/>
        <v>0</v>
      </c>
      <c r="R66" s="158" t="s">
        <v>150</v>
      </c>
      <c r="S66" s="158" t="s">
        <v>151</v>
      </c>
      <c r="T66" s="158" t="s">
        <v>152</v>
      </c>
      <c r="U66" s="158">
        <v>0</v>
      </c>
      <c r="V66" s="158">
        <f t="shared" si="34"/>
        <v>0</v>
      </c>
      <c r="W66" s="158"/>
      <c r="X66" s="158" t="s">
        <v>145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146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73">
        <v>51</v>
      </c>
      <c r="B67" s="174" t="s">
        <v>260</v>
      </c>
      <c r="C67" s="181" t="s">
        <v>261</v>
      </c>
      <c r="D67" s="175" t="s">
        <v>142</v>
      </c>
      <c r="E67" s="176">
        <v>1</v>
      </c>
      <c r="F67" s="177"/>
      <c r="G67" s="178">
        <f t="shared" si="28"/>
        <v>0</v>
      </c>
      <c r="H67" s="159"/>
      <c r="I67" s="158">
        <f t="shared" si="29"/>
        <v>0</v>
      </c>
      <c r="J67" s="159"/>
      <c r="K67" s="158">
        <f t="shared" si="30"/>
        <v>0</v>
      </c>
      <c r="L67" s="158">
        <v>21</v>
      </c>
      <c r="M67" s="158">
        <f t="shared" si="31"/>
        <v>0</v>
      </c>
      <c r="N67" s="158">
        <v>2.3000000000000001E-4</v>
      </c>
      <c r="O67" s="158">
        <f t="shared" si="32"/>
        <v>0</v>
      </c>
      <c r="P67" s="158">
        <v>0</v>
      </c>
      <c r="Q67" s="158">
        <f t="shared" si="33"/>
        <v>0</v>
      </c>
      <c r="R67" s="158"/>
      <c r="S67" s="158" t="s">
        <v>143</v>
      </c>
      <c r="T67" s="158" t="s">
        <v>192</v>
      </c>
      <c r="U67" s="158">
        <v>0.16600000000000001</v>
      </c>
      <c r="V67" s="158">
        <f t="shared" si="34"/>
        <v>0.17</v>
      </c>
      <c r="W67" s="158"/>
      <c r="X67" s="158" t="s">
        <v>158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185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73">
        <v>52</v>
      </c>
      <c r="B68" s="174" t="s">
        <v>262</v>
      </c>
      <c r="C68" s="181" t="s">
        <v>263</v>
      </c>
      <c r="D68" s="175" t="s">
        <v>245</v>
      </c>
      <c r="E68" s="176">
        <v>1</v>
      </c>
      <c r="F68" s="177"/>
      <c r="G68" s="178">
        <f t="shared" si="28"/>
        <v>0</v>
      </c>
      <c r="H68" s="159"/>
      <c r="I68" s="158">
        <f t="shared" si="29"/>
        <v>0</v>
      </c>
      <c r="J68" s="159"/>
      <c r="K68" s="158">
        <f t="shared" si="30"/>
        <v>0</v>
      </c>
      <c r="L68" s="158">
        <v>21</v>
      </c>
      <c r="M68" s="158">
        <f t="shared" si="31"/>
        <v>0</v>
      </c>
      <c r="N68" s="158">
        <v>2.0000000000000001E-4</v>
      </c>
      <c r="O68" s="158">
        <f t="shared" si="32"/>
        <v>0</v>
      </c>
      <c r="P68" s="158">
        <v>0</v>
      </c>
      <c r="Q68" s="158">
        <f t="shared" si="33"/>
        <v>0</v>
      </c>
      <c r="R68" s="158"/>
      <c r="S68" s="158" t="s">
        <v>143</v>
      </c>
      <c r="T68" s="158" t="s">
        <v>152</v>
      </c>
      <c r="U68" s="158">
        <v>0</v>
      </c>
      <c r="V68" s="158">
        <f t="shared" si="34"/>
        <v>0</v>
      </c>
      <c r="W68" s="158"/>
      <c r="X68" s="158" t="s">
        <v>145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146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73">
        <v>53</v>
      </c>
      <c r="B69" s="174" t="s">
        <v>264</v>
      </c>
      <c r="C69" s="181" t="s">
        <v>265</v>
      </c>
      <c r="D69" s="175" t="s">
        <v>142</v>
      </c>
      <c r="E69" s="176">
        <v>3</v>
      </c>
      <c r="F69" s="177"/>
      <c r="G69" s="178">
        <f t="shared" si="28"/>
        <v>0</v>
      </c>
      <c r="H69" s="159"/>
      <c r="I69" s="158">
        <f t="shared" si="29"/>
        <v>0</v>
      </c>
      <c r="J69" s="159"/>
      <c r="K69" s="158">
        <f t="shared" si="30"/>
        <v>0</v>
      </c>
      <c r="L69" s="158">
        <v>21</v>
      </c>
      <c r="M69" s="158">
        <f t="shared" si="31"/>
        <v>0</v>
      </c>
      <c r="N69" s="158">
        <v>6.6E-4</v>
      </c>
      <c r="O69" s="158">
        <f t="shared" si="32"/>
        <v>0</v>
      </c>
      <c r="P69" s="158">
        <v>0</v>
      </c>
      <c r="Q69" s="158">
        <f t="shared" si="33"/>
        <v>0</v>
      </c>
      <c r="R69" s="158"/>
      <c r="S69" s="158" t="s">
        <v>143</v>
      </c>
      <c r="T69" s="158" t="s">
        <v>152</v>
      </c>
      <c r="U69" s="158">
        <v>0.22700000000000001</v>
      </c>
      <c r="V69" s="158">
        <f t="shared" si="34"/>
        <v>0.68</v>
      </c>
      <c r="W69" s="158"/>
      <c r="X69" s="158" t="s">
        <v>158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185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3">
        <v>54</v>
      </c>
      <c r="B70" s="174" t="s">
        <v>266</v>
      </c>
      <c r="C70" s="181" t="s">
        <v>267</v>
      </c>
      <c r="D70" s="175" t="s">
        <v>245</v>
      </c>
      <c r="E70" s="176">
        <v>1</v>
      </c>
      <c r="F70" s="177"/>
      <c r="G70" s="178">
        <f t="shared" si="28"/>
        <v>0</v>
      </c>
      <c r="H70" s="159"/>
      <c r="I70" s="158">
        <f t="shared" si="29"/>
        <v>0</v>
      </c>
      <c r="J70" s="159"/>
      <c r="K70" s="158">
        <f t="shared" si="30"/>
        <v>0</v>
      </c>
      <c r="L70" s="158">
        <v>21</v>
      </c>
      <c r="M70" s="158">
        <f t="shared" si="31"/>
        <v>0</v>
      </c>
      <c r="N70" s="158">
        <v>1.0200000000000001E-3</v>
      </c>
      <c r="O70" s="158">
        <f t="shared" si="32"/>
        <v>0</v>
      </c>
      <c r="P70" s="158">
        <v>0</v>
      </c>
      <c r="Q70" s="158">
        <f t="shared" si="33"/>
        <v>0</v>
      </c>
      <c r="R70" s="158"/>
      <c r="S70" s="158" t="s">
        <v>143</v>
      </c>
      <c r="T70" s="158" t="s">
        <v>152</v>
      </c>
      <c r="U70" s="158">
        <v>0.27</v>
      </c>
      <c r="V70" s="158">
        <f t="shared" si="34"/>
        <v>0.27</v>
      </c>
      <c r="W70" s="158"/>
      <c r="X70" s="158" t="s">
        <v>158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159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3">
        <v>55</v>
      </c>
      <c r="B71" s="174" t="s">
        <v>268</v>
      </c>
      <c r="C71" s="181" t="s">
        <v>269</v>
      </c>
      <c r="D71" s="175" t="s">
        <v>270</v>
      </c>
      <c r="E71" s="176">
        <v>1</v>
      </c>
      <c r="F71" s="177"/>
      <c r="G71" s="178">
        <f t="shared" si="28"/>
        <v>0</v>
      </c>
      <c r="H71" s="159"/>
      <c r="I71" s="158">
        <f t="shared" si="29"/>
        <v>0</v>
      </c>
      <c r="J71" s="159"/>
      <c r="K71" s="158">
        <f t="shared" si="30"/>
        <v>0</v>
      </c>
      <c r="L71" s="158">
        <v>21</v>
      </c>
      <c r="M71" s="158">
        <f t="shared" si="31"/>
        <v>0</v>
      </c>
      <c r="N71" s="158">
        <v>0</v>
      </c>
      <c r="O71" s="158">
        <f t="shared" si="32"/>
        <v>0</v>
      </c>
      <c r="P71" s="158">
        <v>0</v>
      </c>
      <c r="Q71" s="158">
        <f t="shared" si="33"/>
        <v>0</v>
      </c>
      <c r="R71" s="158"/>
      <c r="S71" s="158" t="s">
        <v>143</v>
      </c>
      <c r="T71" s="158" t="s">
        <v>192</v>
      </c>
      <c r="U71" s="158">
        <v>0</v>
      </c>
      <c r="V71" s="158">
        <f t="shared" si="34"/>
        <v>0</v>
      </c>
      <c r="W71" s="158"/>
      <c r="X71" s="158" t="s">
        <v>158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185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3">
        <v>56</v>
      </c>
      <c r="B72" s="174" t="s">
        <v>271</v>
      </c>
      <c r="C72" s="181" t="s">
        <v>272</v>
      </c>
      <c r="D72" s="175" t="s">
        <v>142</v>
      </c>
      <c r="E72" s="176">
        <v>2</v>
      </c>
      <c r="F72" s="177"/>
      <c r="G72" s="178">
        <f t="shared" si="28"/>
        <v>0</v>
      </c>
      <c r="H72" s="159"/>
      <c r="I72" s="158">
        <f t="shared" si="29"/>
        <v>0</v>
      </c>
      <c r="J72" s="159"/>
      <c r="K72" s="158">
        <f t="shared" si="30"/>
        <v>0</v>
      </c>
      <c r="L72" s="158">
        <v>21</v>
      </c>
      <c r="M72" s="158">
        <f t="shared" si="31"/>
        <v>0</v>
      </c>
      <c r="N72" s="158">
        <v>0</v>
      </c>
      <c r="O72" s="158">
        <f t="shared" si="32"/>
        <v>0</v>
      </c>
      <c r="P72" s="158">
        <v>0</v>
      </c>
      <c r="Q72" s="158">
        <f t="shared" si="33"/>
        <v>0</v>
      </c>
      <c r="R72" s="158"/>
      <c r="S72" s="158" t="s">
        <v>143</v>
      </c>
      <c r="T72" s="158" t="s">
        <v>192</v>
      </c>
      <c r="U72" s="158">
        <v>0</v>
      </c>
      <c r="V72" s="158">
        <f t="shared" si="34"/>
        <v>0</v>
      </c>
      <c r="W72" s="158"/>
      <c r="X72" s="158" t="s">
        <v>158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185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73">
        <v>57</v>
      </c>
      <c r="B73" s="174" t="s">
        <v>273</v>
      </c>
      <c r="C73" s="181" t="s">
        <v>274</v>
      </c>
      <c r="D73" s="175" t="s">
        <v>149</v>
      </c>
      <c r="E73" s="176">
        <v>0.52300000000000002</v>
      </c>
      <c r="F73" s="177"/>
      <c r="G73" s="178">
        <f t="shared" si="28"/>
        <v>0</v>
      </c>
      <c r="H73" s="159"/>
      <c r="I73" s="158">
        <f t="shared" si="29"/>
        <v>0</v>
      </c>
      <c r="J73" s="159"/>
      <c r="K73" s="158">
        <f t="shared" si="30"/>
        <v>0</v>
      </c>
      <c r="L73" s="158">
        <v>21</v>
      </c>
      <c r="M73" s="158">
        <f t="shared" si="31"/>
        <v>0</v>
      </c>
      <c r="N73" s="158">
        <v>0</v>
      </c>
      <c r="O73" s="158">
        <f t="shared" si="32"/>
        <v>0</v>
      </c>
      <c r="P73" s="158">
        <v>0</v>
      </c>
      <c r="Q73" s="158">
        <f t="shared" si="33"/>
        <v>0</v>
      </c>
      <c r="R73" s="158"/>
      <c r="S73" s="158" t="s">
        <v>151</v>
      </c>
      <c r="T73" s="158" t="s">
        <v>152</v>
      </c>
      <c r="U73" s="158">
        <v>1.333</v>
      </c>
      <c r="V73" s="158">
        <f t="shared" si="34"/>
        <v>0.7</v>
      </c>
      <c r="W73" s="158"/>
      <c r="X73" s="158" t="s">
        <v>158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185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">
      <c r="A74" s="161" t="s">
        <v>138</v>
      </c>
      <c r="B74" s="162" t="s">
        <v>82</v>
      </c>
      <c r="C74" s="180" t="s">
        <v>83</v>
      </c>
      <c r="D74" s="163"/>
      <c r="E74" s="164"/>
      <c r="F74" s="165"/>
      <c r="G74" s="166">
        <f>SUMIF(AG75:AG93,"&lt;&gt;NOR",G75:G93)</f>
        <v>0</v>
      </c>
      <c r="H74" s="160"/>
      <c r="I74" s="160">
        <f>SUM(I75:I93)</f>
        <v>0</v>
      </c>
      <c r="J74" s="160"/>
      <c r="K74" s="160">
        <f>SUM(K75:K93)</f>
        <v>0</v>
      </c>
      <c r="L74" s="160"/>
      <c r="M74" s="160">
        <f>SUM(M75:M93)</f>
        <v>0</v>
      </c>
      <c r="N74" s="160"/>
      <c r="O74" s="160">
        <f>SUM(O75:O93)</f>
        <v>0.02</v>
      </c>
      <c r="P74" s="160"/>
      <c r="Q74" s="160">
        <f>SUM(Q75:Q93)</f>
        <v>2.12</v>
      </c>
      <c r="R74" s="160"/>
      <c r="S74" s="160"/>
      <c r="T74" s="160"/>
      <c r="U74" s="160"/>
      <c r="V74" s="160">
        <f>SUM(V75:V93)</f>
        <v>81.08</v>
      </c>
      <c r="W74" s="160"/>
      <c r="X74" s="160"/>
      <c r="AG74" t="s">
        <v>139</v>
      </c>
    </row>
    <row r="75" spans="1:60" outlineLevel="1" x14ac:dyDescent="0.2">
      <c r="A75" s="173">
        <v>58</v>
      </c>
      <c r="B75" s="174" t="s">
        <v>275</v>
      </c>
      <c r="C75" s="181" t="s">
        <v>276</v>
      </c>
      <c r="D75" s="175" t="s">
        <v>142</v>
      </c>
      <c r="E75" s="176">
        <v>2</v>
      </c>
      <c r="F75" s="177"/>
      <c r="G75" s="178">
        <f t="shared" ref="G75:G93" si="35">ROUND(E75*F75,2)</f>
        <v>0</v>
      </c>
      <c r="H75" s="159"/>
      <c r="I75" s="158">
        <f t="shared" ref="I75:I93" si="36">ROUND(E75*H75,2)</f>
        <v>0</v>
      </c>
      <c r="J75" s="159"/>
      <c r="K75" s="158">
        <f t="shared" ref="K75:K93" si="37">ROUND(E75*J75,2)</f>
        <v>0</v>
      </c>
      <c r="L75" s="158">
        <v>21</v>
      </c>
      <c r="M75" s="158">
        <f t="shared" ref="M75:M93" si="38">G75*(1+L75/100)</f>
        <v>0</v>
      </c>
      <c r="N75" s="158">
        <v>0</v>
      </c>
      <c r="O75" s="158">
        <f t="shared" ref="O75:O93" si="39">ROUND(E75*N75,2)</f>
        <v>0</v>
      </c>
      <c r="P75" s="158">
        <v>0</v>
      </c>
      <c r="Q75" s="158">
        <f t="shared" ref="Q75:Q93" si="40">ROUND(E75*P75,2)</f>
        <v>0</v>
      </c>
      <c r="R75" s="158"/>
      <c r="S75" s="158" t="s">
        <v>143</v>
      </c>
      <c r="T75" s="158" t="s">
        <v>144</v>
      </c>
      <c r="U75" s="158">
        <v>0</v>
      </c>
      <c r="V75" s="158">
        <f t="shared" ref="V75:V93" si="41">ROUND(E75*U75,2)</f>
        <v>0</v>
      </c>
      <c r="W75" s="158"/>
      <c r="X75" s="158" t="s">
        <v>145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213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73">
        <v>59</v>
      </c>
      <c r="B76" s="174" t="s">
        <v>277</v>
      </c>
      <c r="C76" s="181" t="s">
        <v>278</v>
      </c>
      <c r="D76" s="175" t="s">
        <v>245</v>
      </c>
      <c r="E76" s="176">
        <v>2</v>
      </c>
      <c r="F76" s="177"/>
      <c r="G76" s="178">
        <f t="shared" si="35"/>
        <v>0</v>
      </c>
      <c r="H76" s="159"/>
      <c r="I76" s="158">
        <f t="shared" si="36"/>
        <v>0</v>
      </c>
      <c r="J76" s="159"/>
      <c r="K76" s="158">
        <f t="shared" si="37"/>
        <v>0</v>
      </c>
      <c r="L76" s="158">
        <v>21</v>
      </c>
      <c r="M76" s="158">
        <f t="shared" si="38"/>
        <v>0</v>
      </c>
      <c r="N76" s="158">
        <v>7.9799999999999992E-3</v>
      </c>
      <c r="O76" s="158">
        <f t="shared" si="39"/>
        <v>0.02</v>
      </c>
      <c r="P76" s="158">
        <v>0</v>
      </c>
      <c r="Q76" s="158">
        <f t="shared" si="40"/>
        <v>0</v>
      </c>
      <c r="R76" s="158"/>
      <c r="S76" s="158" t="s">
        <v>151</v>
      </c>
      <c r="T76" s="158" t="s">
        <v>152</v>
      </c>
      <c r="U76" s="158">
        <v>11.782999999999999</v>
      </c>
      <c r="V76" s="158">
        <f t="shared" si="41"/>
        <v>23.57</v>
      </c>
      <c r="W76" s="158"/>
      <c r="X76" s="158" t="s">
        <v>158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185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73">
        <v>60</v>
      </c>
      <c r="B77" s="174" t="s">
        <v>279</v>
      </c>
      <c r="C77" s="181" t="s">
        <v>280</v>
      </c>
      <c r="D77" s="175" t="s">
        <v>245</v>
      </c>
      <c r="E77" s="176">
        <v>2</v>
      </c>
      <c r="F77" s="177"/>
      <c r="G77" s="178">
        <f t="shared" si="35"/>
        <v>0</v>
      </c>
      <c r="H77" s="159"/>
      <c r="I77" s="158">
        <f t="shared" si="36"/>
        <v>0</v>
      </c>
      <c r="J77" s="159"/>
      <c r="K77" s="158">
        <f t="shared" si="37"/>
        <v>0</v>
      </c>
      <c r="L77" s="158">
        <v>21</v>
      </c>
      <c r="M77" s="158">
        <f t="shared" si="38"/>
        <v>0</v>
      </c>
      <c r="N77" s="158">
        <v>1.8500000000000001E-3</v>
      </c>
      <c r="O77" s="158">
        <f t="shared" si="39"/>
        <v>0</v>
      </c>
      <c r="P77" s="158">
        <v>1.06</v>
      </c>
      <c r="Q77" s="158">
        <f t="shared" si="40"/>
        <v>2.12</v>
      </c>
      <c r="R77" s="158"/>
      <c r="S77" s="158" t="s">
        <v>151</v>
      </c>
      <c r="T77" s="158" t="s">
        <v>152</v>
      </c>
      <c r="U77" s="158">
        <v>10.471</v>
      </c>
      <c r="V77" s="158">
        <f t="shared" si="41"/>
        <v>20.94</v>
      </c>
      <c r="W77" s="158"/>
      <c r="X77" s="158" t="s">
        <v>158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185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73">
        <v>61</v>
      </c>
      <c r="B78" s="174" t="s">
        <v>281</v>
      </c>
      <c r="C78" s="181" t="s">
        <v>282</v>
      </c>
      <c r="D78" s="175" t="s">
        <v>283</v>
      </c>
      <c r="E78" s="176">
        <v>2</v>
      </c>
      <c r="F78" s="177"/>
      <c r="G78" s="178">
        <f t="shared" si="35"/>
        <v>0</v>
      </c>
      <c r="H78" s="159"/>
      <c r="I78" s="158">
        <f t="shared" si="36"/>
        <v>0</v>
      </c>
      <c r="J78" s="159"/>
      <c r="K78" s="158">
        <f t="shared" si="37"/>
        <v>0</v>
      </c>
      <c r="L78" s="158">
        <v>21</v>
      </c>
      <c r="M78" s="158">
        <f t="shared" si="38"/>
        <v>0</v>
      </c>
      <c r="N78" s="158">
        <v>0</v>
      </c>
      <c r="O78" s="158">
        <f t="shared" si="39"/>
        <v>0</v>
      </c>
      <c r="P78" s="158">
        <v>0</v>
      </c>
      <c r="Q78" s="158">
        <f t="shared" si="40"/>
        <v>0</v>
      </c>
      <c r="R78" s="158"/>
      <c r="S78" s="158" t="s">
        <v>143</v>
      </c>
      <c r="T78" s="158" t="s">
        <v>144</v>
      </c>
      <c r="U78" s="158">
        <v>0</v>
      </c>
      <c r="V78" s="158">
        <f t="shared" si="41"/>
        <v>0</v>
      </c>
      <c r="W78" s="158"/>
      <c r="X78" s="158" t="s">
        <v>145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213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73">
        <v>62</v>
      </c>
      <c r="B79" s="174" t="s">
        <v>284</v>
      </c>
      <c r="C79" s="181" t="s">
        <v>285</v>
      </c>
      <c r="D79" s="175" t="s">
        <v>270</v>
      </c>
      <c r="E79" s="176">
        <v>2</v>
      </c>
      <c r="F79" s="177"/>
      <c r="G79" s="178">
        <f t="shared" si="35"/>
        <v>0</v>
      </c>
      <c r="H79" s="159"/>
      <c r="I79" s="158">
        <f t="shared" si="36"/>
        <v>0</v>
      </c>
      <c r="J79" s="159"/>
      <c r="K79" s="158">
        <f t="shared" si="37"/>
        <v>0</v>
      </c>
      <c r="L79" s="158">
        <v>21</v>
      </c>
      <c r="M79" s="158">
        <f t="shared" si="38"/>
        <v>0</v>
      </c>
      <c r="N79" s="158">
        <v>0</v>
      </c>
      <c r="O79" s="158">
        <f t="shared" si="39"/>
        <v>0</v>
      </c>
      <c r="P79" s="158">
        <v>0</v>
      </c>
      <c r="Q79" s="158">
        <f t="shared" si="40"/>
        <v>0</v>
      </c>
      <c r="R79" s="158"/>
      <c r="S79" s="158" t="s">
        <v>151</v>
      </c>
      <c r="T79" s="158" t="s">
        <v>152</v>
      </c>
      <c r="U79" s="158">
        <v>10.5261</v>
      </c>
      <c r="V79" s="158">
        <f t="shared" si="41"/>
        <v>21.05</v>
      </c>
      <c r="W79" s="158"/>
      <c r="X79" s="158" t="s">
        <v>158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185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22.5" outlineLevel="1" x14ac:dyDescent="0.2">
      <c r="A80" s="173">
        <v>63</v>
      </c>
      <c r="B80" s="174" t="s">
        <v>286</v>
      </c>
      <c r="C80" s="181" t="s">
        <v>287</v>
      </c>
      <c r="D80" s="175" t="s">
        <v>283</v>
      </c>
      <c r="E80" s="176">
        <v>1</v>
      </c>
      <c r="F80" s="177"/>
      <c r="G80" s="178">
        <f t="shared" si="35"/>
        <v>0</v>
      </c>
      <c r="H80" s="159"/>
      <c r="I80" s="158">
        <f t="shared" si="36"/>
        <v>0</v>
      </c>
      <c r="J80" s="159"/>
      <c r="K80" s="158">
        <f t="shared" si="37"/>
        <v>0</v>
      </c>
      <c r="L80" s="158">
        <v>21</v>
      </c>
      <c r="M80" s="158">
        <f t="shared" si="38"/>
        <v>0</v>
      </c>
      <c r="N80" s="158">
        <v>0</v>
      </c>
      <c r="O80" s="158">
        <f t="shared" si="39"/>
        <v>0</v>
      </c>
      <c r="P80" s="158">
        <v>0</v>
      </c>
      <c r="Q80" s="158">
        <f t="shared" si="40"/>
        <v>0</v>
      </c>
      <c r="R80" s="158"/>
      <c r="S80" s="158" t="s">
        <v>143</v>
      </c>
      <c r="T80" s="158" t="s">
        <v>144</v>
      </c>
      <c r="U80" s="158">
        <v>0</v>
      </c>
      <c r="V80" s="158">
        <f t="shared" si="41"/>
        <v>0</v>
      </c>
      <c r="W80" s="158"/>
      <c r="X80" s="158" t="s">
        <v>145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146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3">
        <v>64</v>
      </c>
      <c r="B81" s="174" t="s">
        <v>288</v>
      </c>
      <c r="C81" s="181" t="s">
        <v>289</v>
      </c>
      <c r="D81" s="175" t="s">
        <v>142</v>
      </c>
      <c r="E81" s="176">
        <v>1</v>
      </c>
      <c r="F81" s="177"/>
      <c r="G81" s="178">
        <f t="shared" si="35"/>
        <v>0</v>
      </c>
      <c r="H81" s="159"/>
      <c r="I81" s="158">
        <f t="shared" si="36"/>
        <v>0</v>
      </c>
      <c r="J81" s="159"/>
      <c r="K81" s="158">
        <f t="shared" si="37"/>
        <v>0</v>
      </c>
      <c r="L81" s="158">
        <v>21</v>
      </c>
      <c r="M81" s="158">
        <f t="shared" si="38"/>
        <v>0</v>
      </c>
      <c r="N81" s="158">
        <v>0</v>
      </c>
      <c r="O81" s="158">
        <f t="shared" si="39"/>
        <v>0</v>
      </c>
      <c r="P81" s="158">
        <v>0</v>
      </c>
      <c r="Q81" s="158">
        <f t="shared" si="40"/>
        <v>0</v>
      </c>
      <c r="R81" s="158"/>
      <c r="S81" s="158" t="s">
        <v>143</v>
      </c>
      <c r="T81" s="158" t="s">
        <v>144</v>
      </c>
      <c r="U81" s="158">
        <v>0</v>
      </c>
      <c r="V81" s="158">
        <f t="shared" si="41"/>
        <v>0</v>
      </c>
      <c r="W81" s="158"/>
      <c r="X81" s="158" t="s">
        <v>145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213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3">
        <v>65</v>
      </c>
      <c r="B82" s="174" t="s">
        <v>290</v>
      </c>
      <c r="C82" s="181" t="s">
        <v>291</v>
      </c>
      <c r="D82" s="175" t="s">
        <v>270</v>
      </c>
      <c r="E82" s="176">
        <v>1</v>
      </c>
      <c r="F82" s="177"/>
      <c r="G82" s="178">
        <f t="shared" si="35"/>
        <v>0</v>
      </c>
      <c r="H82" s="159"/>
      <c r="I82" s="158">
        <f t="shared" si="36"/>
        <v>0</v>
      </c>
      <c r="J82" s="159"/>
      <c r="K82" s="158">
        <f t="shared" si="37"/>
        <v>0</v>
      </c>
      <c r="L82" s="158">
        <v>21</v>
      </c>
      <c r="M82" s="158">
        <f t="shared" si="38"/>
        <v>0</v>
      </c>
      <c r="N82" s="158">
        <v>0</v>
      </c>
      <c r="O82" s="158">
        <f t="shared" si="39"/>
        <v>0</v>
      </c>
      <c r="P82" s="158">
        <v>0</v>
      </c>
      <c r="Q82" s="158">
        <f t="shared" si="40"/>
        <v>0</v>
      </c>
      <c r="R82" s="158"/>
      <c r="S82" s="158" t="s">
        <v>143</v>
      </c>
      <c r="T82" s="158" t="s">
        <v>144</v>
      </c>
      <c r="U82" s="158">
        <v>0</v>
      </c>
      <c r="V82" s="158">
        <f t="shared" si="41"/>
        <v>0</v>
      </c>
      <c r="W82" s="158"/>
      <c r="X82" s="158" t="s">
        <v>145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213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73">
        <v>66</v>
      </c>
      <c r="B83" s="174" t="s">
        <v>292</v>
      </c>
      <c r="C83" s="181" t="s">
        <v>293</v>
      </c>
      <c r="D83" s="175" t="s">
        <v>270</v>
      </c>
      <c r="E83" s="176">
        <v>1</v>
      </c>
      <c r="F83" s="177"/>
      <c r="G83" s="178">
        <f t="shared" si="35"/>
        <v>0</v>
      </c>
      <c r="H83" s="159"/>
      <c r="I83" s="158">
        <f t="shared" si="36"/>
        <v>0</v>
      </c>
      <c r="J83" s="159"/>
      <c r="K83" s="158">
        <f t="shared" si="37"/>
        <v>0</v>
      </c>
      <c r="L83" s="158">
        <v>21</v>
      </c>
      <c r="M83" s="158">
        <f t="shared" si="38"/>
        <v>0</v>
      </c>
      <c r="N83" s="158">
        <v>0</v>
      </c>
      <c r="O83" s="158">
        <f t="shared" si="39"/>
        <v>0</v>
      </c>
      <c r="P83" s="158">
        <v>0</v>
      </c>
      <c r="Q83" s="158">
        <f t="shared" si="40"/>
        <v>0</v>
      </c>
      <c r="R83" s="158"/>
      <c r="S83" s="158" t="s">
        <v>143</v>
      </c>
      <c r="T83" s="158" t="s">
        <v>144</v>
      </c>
      <c r="U83" s="158">
        <v>0</v>
      </c>
      <c r="V83" s="158">
        <f t="shared" si="41"/>
        <v>0</v>
      </c>
      <c r="W83" s="158"/>
      <c r="X83" s="158" t="s">
        <v>145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213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3">
        <v>67</v>
      </c>
      <c r="B84" s="174" t="s">
        <v>294</v>
      </c>
      <c r="C84" s="181" t="s">
        <v>295</v>
      </c>
      <c r="D84" s="175" t="s">
        <v>142</v>
      </c>
      <c r="E84" s="176">
        <v>1</v>
      </c>
      <c r="F84" s="177"/>
      <c r="G84" s="178">
        <f t="shared" si="35"/>
        <v>0</v>
      </c>
      <c r="H84" s="159"/>
      <c r="I84" s="158">
        <f t="shared" si="36"/>
        <v>0</v>
      </c>
      <c r="J84" s="159"/>
      <c r="K84" s="158">
        <f t="shared" si="37"/>
        <v>0</v>
      </c>
      <c r="L84" s="158">
        <v>21</v>
      </c>
      <c r="M84" s="158">
        <f t="shared" si="38"/>
        <v>0</v>
      </c>
      <c r="N84" s="158">
        <v>0</v>
      </c>
      <c r="O84" s="158">
        <f t="shared" si="39"/>
        <v>0</v>
      </c>
      <c r="P84" s="158">
        <v>0</v>
      </c>
      <c r="Q84" s="158">
        <f t="shared" si="40"/>
        <v>0</v>
      </c>
      <c r="R84" s="158"/>
      <c r="S84" s="158" t="s">
        <v>143</v>
      </c>
      <c r="T84" s="158" t="s">
        <v>144</v>
      </c>
      <c r="U84" s="158">
        <v>0</v>
      </c>
      <c r="V84" s="158">
        <f t="shared" si="41"/>
        <v>0</v>
      </c>
      <c r="W84" s="158"/>
      <c r="X84" s="158" t="s">
        <v>145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146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73">
        <v>68</v>
      </c>
      <c r="B85" s="174" t="s">
        <v>296</v>
      </c>
      <c r="C85" s="181" t="s">
        <v>297</v>
      </c>
      <c r="D85" s="175" t="s">
        <v>142</v>
      </c>
      <c r="E85" s="176">
        <v>1</v>
      </c>
      <c r="F85" s="177"/>
      <c r="G85" s="178">
        <f t="shared" si="35"/>
        <v>0</v>
      </c>
      <c r="H85" s="159"/>
      <c r="I85" s="158">
        <f t="shared" si="36"/>
        <v>0</v>
      </c>
      <c r="J85" s="159"/>
      <c r="K85" s="158">
        <f t="shared" si="37"/>
        <v>0</v>
      </c>
      <c r="L85" s="158">
        <v>21</v>
      </c>
      <c r="M85" s="158">
        <f t="shared" si="38"/>
        <v>0</v>
      </c>
      <c r="N85" s="158">
        <v>0</v>
      </c>
      <c r="O85" s="158">
        <f t="shared" si="39"/>
        <v>0</v>
      </c>
      <c r="P85" s="158">
        <v>0</v>
      </c>
      <c r="Q85" s="158">
        <f t="shared" si="40"/>
        <v>0</v>
      </c>
      <c r="R85" s="158"/>
      <c r="S85" s="158" t="s">
        <v>143</v>
      </c>
      <c r="T85" s="158" t="s">
        <v>144</v>
      </c>
      <c r="U85" s="158">
        <v>0</v>
      </c>
      <c r="V85" s="158">
        <f t="shared" si="41"/>
        <v>0</v>
      </c>
      <c r="W85" s="158"/>
      <c r="X85" s="158" t="s">
        <v>145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146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73">
        <v>69</v>
      </c>
      <c r="B86" s="174" t="s">
        <v>298</v>
      </c>
      <c r="C86" s="181" t="s">
        <v>299</v>
      </c>
      <c r="D86" s="175" t="s">
        <v>270</v>
      </c>
      <c r="E86" s="176">
        <v>1</v>
      </c>
      <c r="F86" s="177"/>
      <c r="G86" s="178">
        <f t="shared" si="35"/>
        <v>0</v>
      </c>
      <c r="H86" s="159"/>
      <c r="I86" s="158">
        <f t="shared" si="36"/>
        <v>0</v>
      </c>
      <c r="J86" s="159"/>
      <c r="K86" s="158">
        <f t="shared" si="37"/>
        <v>0</v>
      </c>
      <c r="L86" s="158">
        <v>21</v>
      </c>
      <c r="M86" s="158">
        <f t="shared" si="38"/>
        <v>0</v>
      </c>
      <c r="N86" s="158">
        <v>0</v>
      </c>
      <c r="O86" s="158">
        <f t="shared" si="39"/>
        <v>0</v>
      </c>
      <c r="P86" s="158">
        <v>0</v>
      </c>
      <c r="Q86" s="158">
        <f t="shared" si="40"/>
        <v>0</v>
      </c>
      <c r="R86" s="158"/>
      <c r="S86" s="158" t="s">
        <v>143</v>
      </c>
      <c r="T86" s="158" t="s">
        <v>144</v>
      </c>
      <c r="U86" s="158">
        <v>0</v>
      </c>
      <c r="V86" s="158">
        <f t="shared" si="41"/>
        <v>0</v>
      </c>
      <c r="W86" s="158"/>
      <c r="X86" s="158" t="s">
        <v>145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146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3">
        <v>70</v>
      </c>
      <c r="B87" s="174" t="s">
        <v>300</v>
      </c>
      <c r="C87" s="181" t="s">
        <v>301</v>
      </c>
      <c r="D87" s="175" t="s">
        <v>168</v>
      </c>
      <c r="E87" s="176">
        <v>25</v>
      </c>
      <c r="F87" s="177"/>
      <c r="G87" s="178">
        <f t="shared" si="35"/>
        <v>0</v>
      </c>
      <c r="H87" s="159"/>
      <c r="I87" s="158">
        <f t="shared" si="36"/>
        <v>0</v>
      </c>
      <c r="J87" s="159"/>
      <c r="K87" s="158">
        <f t="shared" si="37"/>
        <v>0</v>
      </c>
      <c r="L87" s="158">
        <v>21</v>
      </c>
      <c r="M87" s="158">
        <f t="shared" si="38"/>
        <v>0</v>
      </c>
      <c r="N87" s="158">
        <v>0</v>
      </c>
      <c r="O87" s="158">
        <f t="shared" si="39"/>
        <v>0</v>
      </c>
      <c r="P87" s="158">
        <v>0</v>
      </c>
      <c r="Q87" s="158">
        <f t="shared" si="40"/>
        <v>0</v>
      </c>
      <c r="R87" s="158"/>
      <c r="S87" s="158" t="s">
        <v>143</v>
      </c>
      <c r="T87" s="158" t="s">
        <v>144</v>
      </c>
      <c r="U87" s="158">
        <v>0</v>
      </c>
      <c r="V87" s="158">
        <f t="shared" si="41"/>
        <v>0</v>
      </c>
      <c r="W87" s="158"/>
      <c r="X87" s="158" t="s">
        <v>145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146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3">
        <v>71</v>
      </c>
      <c r="B88" s="174" t="s">
        <v>302</v>
      </c>
      <c r="C88" s="181" t="s">
        <v>303</v>
      </c>
      <c r="D88" s="175" t="s">
        <v>142</v>
      </c>
      <c r="E88" s="176">
        <v>4</v>
      </c>
      <c r="F88" s="177"/>
      <c r="G88" s="178">
        <f t="shared" si="35"/>
        <v>0</v>
      </c>
      <c r="H88" s="159"/>
      <c r="I88" s="158">
        <f t="shared" si="36"/>
        <v>0</v>
      </c>
      <c r="J88" s="159"/>
      <c r="K88" s="158">
        <f t="shared" si="37"/>
        <v>0</v>
      </c>
      <c r="L88" s="158">
        <v>21</v>
      </c>
      <c r="M88" s="158">
        <f t="shared" si="38"/>
        <v>0</v>
      </c>
      <c r="N88" s="158">
        <v>0</v>
      </c>
      <c r="O88" s="158">
        <f t="shared" si="39"/>
        <v>0</v>
      </c>
      <c r="P88" s="158">
        <v>0</v>
      </c>
      <c r="Q88" s="158">
        <f t="shared" si="40"/>
        <v>0</v>
      </c>
      <c r="R88" s="158"/>
      <c r="S88" s="158" t="s">
        <v>143</v>
      </c>
      <c r="T88" s="158" t="s">
        <v>144</v>
      </c>
      <c r="U88" s="158">
        <v>0</v>
      </c>
      <c r="V88" s="158">
        <f t="shared" si="41"/>
        <v>0</v>
      </c>
      <c r="W88" s="158"/>
      <c r="X88" s="158" t="s">
        <v>145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146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3">
        <v>72</v>
      </c>
      <c r="B89" s="174" t="s">
        <v>304</v>
      </c>
      <c r="C89" s="181" t="s">
        <v>305</v>
      </c>
      <c r="D89" s="175" t="s">
        <v>142</v>
      </c>
      <c r="E89" s="176">
        <v>1</v>
      </c>
      <c r="F89" s="177"/>
      <c r="G89" s="178">
        <f t="shared" si="35"/>
        <v>0</v>
      </c>
      <c r="H89" s="159"/>
      <c r="I89" s="158">
        <f t="shared" si="36"/>
        <v>0</v>
      </c>
      <c r="J89" s="159"/>
      <c r="K89" s="158">
        <f t="shared" si="37"/>
        <v>0</v>
      </c>
      <c r="L89" s="158">
        <v>21</v>
      </c>
      <c r="M89" s="158">
        <f t="shared" si="38"/>
        <v>0</v>
      </c>
      <c r="N89" s="158">
        <v>0</v>
      </c>
      <c r="O89" s="158">
        <f t="shared" si="39"/>
        <v>0</v>
      </c>
      <c r="P89" s="158">
        <v>0</v>
      </c>
      <c r="Q89" s="158">
        <f t="shared" si="40"/>
        <v>0</v>
      </c>
      <c r="R89" s="158"/>
      <c r="S89" s="158" t="s">
        <v>143</v>
      </c>
      <c r="T89" s="158" t="s">
        <v>144</v>
      </c>
      <c r="U89" s="158">
        <v>0</v>
      </c>
      <c r="V89" s="158">
        <f t="shared" si="41"/>
        <v>0</v>
      </c>
      <c r="W89" s="158"/>
      <c r="X89" s="158" t="s">
        <v>145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213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3">
        <v>73</v>
      </c>
      <c r="B90" s="174" t="s">
        <v>306</v>
      </c>
      <c r="C90" s="181" t="s">
        <v>307</v>
      </c>
      <c r="D90" s="175" t="s">
        <v>308</v>
      </c>
      <c r="E90" s="176">
        <v>10</v>
      </c>
      <c r="F90" s="177"/>
      <c r="G90" s="178">
        <f t="shared" si="35"/>
        <v>0</v>
      </c>
      <c r="H90" s="159"/>
      <c r="I90" s="158">
        <f t="shared" si="36"/>
        <v>0</v>
      </c>
      <c r="J90" s="159"/>
      <c r="K90" s="158">
        <f t="shared" si="37"/>
        <v>0</v>
      </c>
      <c r="L90" s="158">
        <v>21</v>
      </c>
      <c r="M90" s="158">
        <f t="shared" si="38"/>
        <v>0</v>
      </c>
      <c r="N90" s="158">
        <v>0</v>
      </c>
      <c r="O90" s="158">
        <f t="shared" si="39"/>
        <v>0</v>
      </c>
      <c r="P90" s="158">
        <v>0</v>
      </c>
      <c r="Q90" s="158">
        <f t="shared" si="40"/>
        <v>0</v>
      </c>
      <c r="R90" s="158"/>
      <c r="S90" s="158" t="s">
        <v>143</v>
      </c>
      <c r="T90" s="158" t="s">
        <v>144</v>
      </c>
      <c r="U90" s="158">
        <v>0</v>
      </c>
      <c r="V90" s="158">
        <f t="shared" si="41"/>
        <v>0</v>
      </c>
      <c r="W90" s="158"/>
      <c r="X90" s="158" t="s">
        <v>145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146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73">
        <v>74</v>
      </c>
      <c r="B91" s="174" t="s">
        <v>309</v>
      </c>
      <c r="C91" s="181" t="s">
        <v>310</v>
      </c>
      <c r="D91" s="175" t="s">
        <v>283</v>
      </c>
      <c r="E91" s="176">
        <v>1</v>
      </c>
      <c r="F91" s="177"/>
      <c r="G91" s="178">
        <f t="shared" si="35"/>
        <v>0</v>
      </c>
      <c r="H91" s="159"/>
      <c r="I91" s="158">
        <f t="shared" si="36"/>
        <v>0</v>
      </c>
      <c r="J91" s="159"/>
      <c r="K91" s="158">
        <f t="shared" si="37"/>
        <v>0</v>
      </c>
      <c r="L91" s="158">
        <v>21</v>
      </c>
      <c r="M91" s="158">
        <f t="shared" si="38"/>
        <v>0</v>
      </c>
      <c r="N91" s="158">
        <v>0</v>
      </c>
      <c r="O91" s="158">
        <f t="shared" si="39"/>
        <v>0</v>
      </c>
      <c r="P91" s="158">
        <v>0</v>
      </c>
      <c r="Q91" s="158">
        <f t="shared" si="40"/>
        <v>0</v>
      </c>
      <c r="R91" s="158"/>
      <c r="S91" s="158" t="s">
        <v>143</v>
      </c>
      <c r="T91" s="158" t="s">
        <v>144</v>
      </c>
      <c r="U91" s="158">
        <v>0</v>
      </c>
      <c r="V91" s="158">
        <f t="shared" si="41"/>
        <v>0</v>
      </c>
      <c r="W91" s="158"/>
      <c r="X91" s="158" t="s">
        <v>158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159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73">
        <v>75</v>
      </c>
      <c r="B92" s="174" t="s">
        <v>311</v>
      </c>
      <c r="C92" s="181" t="s">
        <v>312</v>
      </c>
      <c r="D92" s="175" t="s">
        <v>149</v>
      </c>
      <c r="E92" s="176">
        <v>1.87</v>
      </c>
      <c r="F92" s="177"/>
      <c r="G92" s="178">
        <f t="shared" si="35"/>
        <v>0</v>
      </c>
      <c r="H92" s="159"/>
      <c r="I92" s="158">
        <f t="shared" si="36"/>
        <v>0</v>
      </c>
      <c r="J92" s="159"/>
      <c r="K92" s="158">
        <f t="shared" si="37"/>
        <v>0</v>
      </c>
      <c r="L92" s="158">
        <v>21</v>
      </c>
      <c r="M92" s="158">
        <f t="shared" si="38"/>
        <v>0</v>
      </c>
      <c r="N92" s="158">
        <v>0</v>
      </c>
      <c r="O92" s="158">
        <f t="shared" si="39"/>
        <v>0</v>
      </c>
      <c r="P92" s="158">
        <v>0</v>
      </c>
      <c r="Q92" s="158">
        <f t="shared" si="40"/>
        <v>0</v>
      </c>
      <c r="R92" s="158"/>
      <c r="S92" s="158" t="s">
        <v>151</v>
      </c>
      <c r="T92" s="158" t="s">
        <v>152</v>
      </c>
      <c r="U92" s="158">
        <v>1.1830000000000001</v>
      </c>
      <c r="V92" s="158">
        <f t="shared" si="41"/>
        <v>2.21</v>
      </c>
      <c r="W92" s="158"/>
      <c r="X92" s="158" t="s">
        <v>158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185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73">
        <v>76</v>
      </c>
      <c r="B93" s="174" t="s">
        <v>313</v>
      </c>
      <c r="C93" s="181" t="s">
        <v>314</v>
      </c>
      <c r="D93" s="175" t="s">
        <v>149</v>
      </c>
      <c r="E93" s="176">
        <v>1.258</v>
      </c>
      <c r="F93" s="177"/>
      <c r="G93" s="178">
        <f t="shared" si="35"/>
        <v>0</v>
      </c>
      <c r="H93" s="159"/>
      <c r="I93" s="158">
        <f t="shared" si="36"/>
        <v>0</v>
      </c>
      <c r="J93" s="159"/>
      <c r="K93" s="158">
        <f t="shared" si="37"/>
        <v>0</v>
      </c>
      <c r="L93" s="158">
        <v>21</v>
      </c>
      <c r="M93" s="158">
        <f t="shared" si="38"/>
        <v>0</v>
      </c>
      <c r="N93" s="158">
        <v>0</v>
      </c>
      <c r="O93" s="158">
        <f t="shared" si="39"/>
        <v>0</v>
      </c>
      <c r="P93" s="158">
        <v>0</v>
      </c>
      <c r="Q93" s="158">
        <f t="shared" si="40"/>
        <v>0</v>
      </c>
      <c r="R93" s="158"/>
      <c r="S93" s="158" t="s">
        <v>151</v>
      </c>
      <c r="T93" s="158" t="s">
        <v>152</v>
      </c>
      <c r="U93" s="158">
        <v>10.582000000000001</v>
      </c>
      <c r="V93" s="158">
        <f t="shared" si="41"/>
        <v>13.31</v>
      </c>
      <c r="W93" s="158"/>
      <c r="X93" s="158" t="s">
        <v>158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185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x14ac:dyDescent="0.2">
      <c r="A94" s="161" t="s">
        <v>138</v>
      </c>
      <c r="B94" s="162" t="s">
        <v>84</v>
      </c>
      <c r="C94" s="180" t="s">
        <v>85</v>
      </c>
      <c r="D94" s="163"/>
      <c r="E94" s="164"/>
      <c r="F94" s="165"/>
      <c r="G94" s="166">
        <f>SUMIF(AG95:AG107,"&lt;&gt;NOR",G95:G107)</f>
        <v>0</v>
      </c>
      <c r="H94" s="160"/>
      <c r="I94" s="160">
        <f>SUM(I95:I107)</f>
        <v>0</v>
      </c>
      <c r="J94" s="160"/>
      <c r="K94" s="160">
        <f>SUM(K95:K107)</f>
        <v>0</v>
      </c>
      <c r="L94" s="160"/>
      <c r="M94" s="160">
        <f>SUM(M95:M107)</f>
        <v>0</v>
      </c>
      <c r="N94" s="160"/>
      <c r="O94" s="160">
        <f>SUM(O95:O107)</f>
        <v>0.05</v>
      </c>
      <c r="P94" s="160"/>
      <c r="Q94" s="160">
        <f>SUM(Q95:Q107)</f>
        <v>0</v>
      </c>
      <c r="R94" s="160"/>
      <c r="S94" s="160"/>
      <c r="T94" s="160"/>
      <c r="U94" s="160"/>
      <c r="V94" s="160">
        <f>SUM(V95:V107)</f>
        <v>7.24</v>
      </c>
      <c r="W94" s="160"/>
      <c r="X94" s="160"/>
      <c r="AG94" t="s">
        <v>139</v>
      </c>
    </row>
    <row r="95" spans="1:60" outlineLevel="1" x14ac:dyDescent="0.2">
      <c r="A95" s="173">
        <v>77</v>
      </c>
      <c r="B95" s="174" t="s">
        <v>315</v>
      </c>
      <c r="C95" s="181" t="s">
        <v>316</v>
      </c>
      <c r="D95" s="175" t="s">
        <v>142</v>
      </c>
      <c r="E95" s="176">
        <v>1</v>
      </c>
      <c r="F95" s="177"/>
      <c r="G95" s="178">
        <f t="shared" ref="G95:G107" si="42">ROUND(E95*F95,2)</f>
        <v>0</v>
      </c>
      <c r="H95" s="159"/>
      <c r="I95" s="158">
        <f t="shared" ref="I95:I107" si="43">ROUND(E95*H95,2)</f>
        <v>0</v>
      </c>
      <c r="J95" s="159"/>
      <c r="K95" s="158">
        <f t="shared" ref="K95:K107" si="44">ROUND(E95*J95,2)</f>
        <v>0</v>
      </c>
      <c r="L95" s="158">
        <v>21</v>
      </c>
      <c r="M95" s="158">
        <f t="shared" ref="M95:M107" si="45">G95*(1+L95/100)</f>
        <v>0</v>
      </c>
      <c r="N95" s="158">
        <v>5.1999999999999998E-2</v>
      </c>
      <c r="O95" s="158">
        <f t="shared" ref="O95:O107" si="46">ROUND(E95*N95,2)</f>
        <v>0.05</v>
      </c>
      <c r="P95" s="158">
        <v>0</v>
      </c>
      <c r="Q95" s="158">
        <f t="shared" ref="Q95:Q107" si="47">ROUND(E95*P95,2)</f>
        <v>0</v>
      </c>
      <c r="R95" s="158" t="s">
        <v>150</v>
      </c>
      <c r="S95" s="158" t="s">
        <v>151</v>
      </c>
      <c r="T95" s="158" t="s">
        <v>152</v>
      </c>
      <c r="U95" s="158">
        <v>0</v>
      </c>
      <c r="V95" s="158">
        <f t="shared" ref="V95:V107" si="48">ROUND(E95*U95,2)</f>
        <v>0</v>
      </c>
      <c r="W95" s="158"/>
      <c r="X95" s="158" t="s">
        <v>145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213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73">
        <v>78</v>
      </c>
      <c r="B96" s="174" t="s">
        <v>317</v>
      </c>
      <c r="C96" s="181" t="s">
        <v>318</v>
      </c>
      <c r="D96" s="175" t="s">
        <v>270</v>
      </c>
      <c r="E96" s="176">
        <v>1</v>
      </c>
      <c r="F96" s="177"/>
      <c r="G96" s="178">
        <f t="shared" si="42"/>
        <v>0</v>
      </c>
      <c r="H96" s="159"/>
      <c r="I96" s="158">
        <f t="shared" si="43"/>
        <v>0</v>
      </c>
      <c r="J96" s="159"/>
      <c r="K96" s="158">
        <f t="shared" si="44"/>
        <v>0</v>
      </c>
      <c r="L96" s="158">
        <v>21</v>
      </c>
      <c r="M96" s="158">
        <f t="shared" si="45"/>
        <v>0</v>
      </c>
      <c r="N96" s="158">
        <v>0</v>
      </c>
      <c r="O96" s="158">
        <f t="shared" si="46"/>
        <v>0</v>
      </c>
      <c r="P96" s="158">
        <v>0</v>
      </c>
      <c r="Q96" s="158">
        <f t="shared" si="47"/>
        <v>0</v>
      </c>
      <c r="R96" s="158"/>
      <c r="S96" s="158" t="s">
        <v>143</v>
      </c>
      <c r="T96" s="158" t="s">
        <v>192</v>
      </c>
      <c r="U96" s="158">
        <v>0</v>
      </c>
      <c r="V96" s="158">
        <f t="shared" si="48"/>
        <v>0</v>
      </c>
      <c r="W96" s="158"/>
      <c r="X96" s="158" t="s">
        <v>158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185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73">
        <v>79</v>
      </c>
      <c r="B97" s="174" t="s">
        <v>319</v>
      </c>
      <c r="C97" s="181" t="s">
        <v>320</v>
      </c>
      <c r="D97" s="175" t="s">
        <v>283</v>
      </c>
      <c r="E97" s="176">
        <v>1</v>
      </c>
      <c r="F97" s="177"/>
      <c r="G97" s="178">
        <f t="shared" si="42"/>
        <v>0</v>
      </c>
      <c r="H97" s="159"/>
      <c r="I97" s="158">
        <f t="shared" si="43"/>
        <v>0</v>
      </c>
      <c r="J97" s="159"/>
      <c r="K97" s="158">
        <f t="shared" si="44"/>
        <v>0</v>
      </c>
      <c r="L97" s="158">
        <v>21</v>
      </c>
      <c r="M97" s="158">
        <f t="shared" si="45"/>
        <v>0</v>
      </c>
      <c r="N97" s="158">
        <v>0</v>
      </c>
      <c r="O97" s="158">
        <f t="shared" si="46"/>
        <v>0</v>
      </c>
      <c r="P97" s="158">
        <v>0</v>
      </c>
      <c r="Q97" s="158">
        <f t="shared" si="47"/>
        <v>0</v>
      </c>
      <c r="R97" s="158"/>
      <c r="S97" s="158" t="s">
        <v>143</v>
      </c>
      <c r="T97" s="158" t="s">
        <v>144</v>
      </c>
      <c r="U97" s="158">
        <v>0</v>
      </c>
      <c r="V97" s="158">
        <f t="shared" si="48"/>
        <v>0</v>
      </c>
      <c r="W97" s="158"/>
      <c r="X97" s="158" t="s">
        <v>145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213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73">
        <v>80</v>
      </c>
      <c r="B98" s="174" t="s">
        <v>321</v>
      </c>
      <c r="C98" s="181" t="s">
        <v>322</v>
      </c>
      <c r="D98" s="175" t="s">
        <v>283</v>
      </c>
      <c r="E98" s="176">
        <v>1</v>
      </c>
      <c r="F98" s="177"/>
      <c r="G98" s="178">
        <f t="shared" si="42"/>
        <v>0</v>
      </c>
      <c r="H98" s="159"/>
      <c r="I98" s="158">
        <f t="shared" si="43"/>
        <v>0</v>
      </c>
      <c r="J98" s="159"/>
      <c r="K98" s="158">
        <f t="shared" si="44"/>
        <v>0</v>
      </c>
      <c r="L98" s="158">
        <v>21</v>
      </c>
      <c r="M98" s="158">
        <f t="shared" si="45"/>
        <v>0</v>
      </c>
      <c r="N98" s="158">
        <v>0</v>
      </c>
      <c r="O98" s="158">
        <f t="shared" si="46"/>
        <v>0</v>
      </c>
      <c r="P98" s="158">
        <v>0</v>
      </c>
      <c r="Q98" s="158">
        <f t="shared" si="47"/>
        <v>0</v>
      </c>
      <c r="R98" s="158"/>
      <c r="S98" s="158" t="s">
        <v>143</v>
      </c>
      <c r="T98" s="158" t="s">
        <v>218</v>
      </c>
      <c r="U98" s="158">
        <v>0</v>
      </c>
      <c r="V98" s="158">
        <f t="shared" si="48"/>
        <v>0</v>
      </c>
      <c r="W98" s="158"/>
      <c r="X98" s="158" t="s">
        <v>158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159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22.5" outlineLevel="1" x14ac:dyDescent="0.2">
      <c r="A99" s="173">
        <v>81</v>
      </c>
      <c r="B99" s="174" t="s">
        <v>323</v>
      </c>
      <c r="C99" s="181" t="s">
        <v>324</v>
      </c>
      <c r="D99" s="175" t="s">
        <v>142</v>
      </c>
      <c r="E99" s="176">
        <v>1</v>
      </c>
      <c r="F99" s="177"/>
      <c r="G99" s="178">
        <f t="shared" si="42"/>
        <v>0</v>
      </c>
      <c r="H99" s="159"/>
      <c r="I99" s="158">
        <f t="shared" si="43"/>
        <v>0</v>
      </c>
      <c r="J99" s="159"/>
      <c r="K99" s="158">
        <f t="shared" si="44"/>
        <v>0</v>
      </c>
      <c r="L99" s="158">
        <v>21</v>
      </c>
      <c r="M99" s="158">
        <f t="shared" si="45"/>
        <v>0</v>
      </c>
      <c r="N99" s="158">
        <v>0</v>
      </c>
      <c r="O99" s="158">
        <f t="shared" si="46"/>
        <v>0</v>
      </c>
      <c r="P99" s="158">
        <v>0</v>
      </c>
      <c r="Q99" s="158">
        <f t="shared" si="47"/>
        <v>0</v>
      </c>
      <c r="R99" s="158"/>
      <c r="S99" s="158" t="s">
        <v>143</v>
      </c>
      <c r="T99" s="158" t="s">
        <v>144</v>
      </c>
      <c r="U99" s="158">
        <v>0</v>
      </c>
      <c r="V99" s="158">
        <f t="shared" si="48"/>
        <v>0</v>
      </c>
      <c r="W99" s="158"/>
      <c r="X99" s="158" t="s">
        <v>145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213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3">
        <v>82</v>
      </c>
      <c r="B100" s="174" t="s">
        <v>325</v>
      </c>
      <c r="C100" s="181" t="s">
        <v>326</v>
      </c>
      <c r="D100" s="175" t="s">
        <v>142</v>
      </c>
      <c r="E100" s="176">
        <v>1</v>
      </c>
      <c r="F100" s="177"/>
      <c r="G100" s="178">
        <f t="shared" si="42"/>
        <v>0</v>
      </c>
      <c r="H100" s="159"/>
      <c r="I100" s="158">
        <f t="shared" si="43"/>
        <v>0</v>
      </c>
      <c r="J100" s="159"/>
      <c r="K100" s="158">
        <f t="shared" si="44"/>
        <v>0</v>
      </c>
      <c r="L100" s="158">
        <v>21</v>
      </c>
      <c r="M100" s="158">
        <f t="shared" si="45"/>
        <v>0</v>
      </c>
      <c r="N100" s="158">
        <v>0</v>
      </c>
      <c r="O100" s="158">
        <f t="shared" si="46"/>
        <v>0</v>
      </c>
      <c r="P100" s="158">
        <v>0</v>
      </c>
      <c r="Q100" s="158">
        <f t="shared" si="47"/>
        <v>0</v>
      </c>
      <c r="R100" s="158"/>
      <c r="S100" s="158" t="s">
        <v>143</v>
      </c>
      <c r="T100" s="158" t="s">
        <v>144</v>
      </c>
      <c r="U100" s="158">
        <v>0</v>
      </c>
      <c r="V100" s="158">
        <f t="shared" si="48"/>
        <v>0</v>
      </c>
      <c r="W100" s="158"/>
      <c r="X100" s="158" t="s">
        <v>145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213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3">
        <v>83</v>
      </c>
      <c r="B101" s="174" t="s">
        <v>327</v>
      </c>
      <c r="C101" s="181" t="s">
        <v>328</v>
      </c>
      <c r="D101" s="175" t="s">
        <v>142</v>
      </c>
      <c r="E101" s="176">
        <v>1</v>
      </c>
      <c r="F101" s="177"/>
      <c r="G101" s="178">
        <f t="shared" si="42"/>
        <v>0</v>
      </c>
      <c r="H101" s="159"/>
      <c r="I101" s="158">
        <f t="shared" si="43"/>
        <v>0</v>
      </c>
      <c r="J101" s="159"/>
      <c r="K101" s="158">
        <f t="shared" si="44"/>
        <v>0</v>
      </c>
      <c r="L101" s="158">
        <v>21</v>
      </c>
      <c r="M101" s="158">
        <f t="shared" si="45"/>
        <v>0</v>
      </c>
      <c r="N101" s="158">
        <v>0</v>
      </c>
      <c r="O101" s="158">
        <f t="shared" si="46"/>
        <v>0</v>
      </c>
      <c r="P101" s="158">
        <v>0</v>
      </c>
      <c r="Q101" s="158">
        <f t="shared" si="47"/>
        <v>0</v>
      </c>
      <c r="R101" s="158"/>
      <c r="S101" s="158" t="s">
        <v>143</v>
      </c>
      <c r="T101" s="158" t="s">
        <v>144</v>
      </c>
      <c r="U101" s="158">
        <v>0</v>
      </c>
      <c r="V101" s="158">
        <f t="shared" si="48"/>
        <v>0</v>
      </c>
      <c r="W101" s="158"/>
      <c r="X101" s="158" t="s">
        <v>145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213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73">
        <v>84</v>
      </c>
      <c r="B102" s="174" t="s">
        <v>329</v>
      </c>
      <c r="C102" s="181" t="s">
        <v>330</v>
      </c>
      <c r="D102" s="175" t="s">
        <v>142</v>
      </c>
      <c r="E102" s="176">
        <v>1</v>
      </c>
      <c r="F102" s="177"/>
      <c r="G102" s="178">
        <f t="shared" si="42"/>
        <v>0</v>
      </c>
      <c r="H102" s="159"/>
      <c r="I102" s="158">
        <f t="shared" si="43"/>
        <v>0</v>
      </c>
      <c r="J102" s="159"/>
      <c r="K102" s="158">
        <f t="shared" si="44"/>
        <v>0</v>
      </c>
      <c r="L102" s="158">
        <v>21</v>
      </c>
      <c r="M102" s="158">
        <f t="shared" si="45"/>
        <v>0</v>
      </c>
      <c r="N102" s="158">
        <v>0</v>
      </c>
      <c r="O102" s="158">
        <f t="shared" si="46"/>
        <v>0</v>
      </c>
      <c r="P102" s="158">
        <v>0</v>
      </c>
      <c r="Q102" s="158">
        <f t="shared" si="47"/>
        <v>0</v>
      </c>
      <c r="R102" s="158"/>
      <c r="S102" s="158" t="s">
        <v>143</v>
      </c>
      <c r="T102" s="158" t="s">
        <v>144</v>
      </c>
      <c r="U102" s="158">
        <v>0</v>
      </c>
      <c r="V102" s="158">
        <f t="shared" si="48"/>
        <v>0</v>
      </c>
      <c r="W102" s="158"/>
      <c r="X102" s="158" t="s">
        <v>145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146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73">
        <v>85</v>
      </c>
      <c r="B103" s="174" t="s">
        <v>331</v>
      </c>
      <c r="C103" s="181" t="s">
        <v>332</v>
      </c>
      <c r="D103" s="175" t="s">
        <v>270</v>
      </c>
      <c r="E103" s="176">
        <v>4</v>
      </c>
      <c r="F103" s="177"/>
      <c r="G103" s="178">
        <f t="shared" si="42"/>
        <v>0</v>
      </c>
      <c r="H103" s="159"/>
      <c r="I103" s="158">
        <f t="shared" si="43"/>
        <v>0</v>
      </c>
      <c r="J103" s="159"/>
      <c r="K103" s="158">
        <f t="shared" si="44"/>
        <v>0</v>
      </c>
      <c r="L103" s="158">
        <v>21</v>
      </c>
      <c r="M103" s="158">
        <f t="shared" si="45"/>
        <v>0</v>
      </c>
      <c r="N103" s="158">
        <v>0</v>
      </c>
      <c r="O103" s="158">
        <f t="shared" si="46"/>
        <v>0</v>
      </c>
      <c r="P103" s="158">
        <v>0</v>
      </c>
      <c r="Q103" s="158">
        <f t="shared" si="47"/>
        <v>0</v>
      </c>
      <c r="R103" s="158"/>
      <c r="S103" s="158" t="s">
        <v>151</v>
      </c>
      <c r="T103" s="158" t="s">
        <v>152</v>
      </c>
      <c r="U103" s="158">
        <v>0.53</v>
      </c>
      <c r="V103" s="158">
        <f t="shared" si="48"/>
        <v>2.12</v>
      </c>
      <c r="W103" s="158"/>
      <c r="X103" s="158" t="s">
        <v>158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185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3">
        <v>86</v>
      </c>
      <c r="B104" s="174" t="s">
        <v>333</v>
      </c>
      <c r="C104" s="181" t="s">
        <v>334</v>
      </c>
      <c r="D104" s="175" t="s">
        <v>270</v>
      </c>
      <c r="E104" s="176">
        <v>1</v>
      </c>
      <c r="F104" s="177"/>
      <c r="G104" s="178">
        <f t="shared" si="42"/>
        <v>0</v>
      </c>
      <c r="H104" s="159"/>
      <c r="I104" s="158">
        <f t="shared" si="43"/>
        <v>0</v>
      </c>
      <c r="J104" s="159"/>
      <c r="K104" s="158">
        <f t="shared" si="44"/>
        <v>0</v>
      </c>
      <c r="L104" s="158">
        <v>21</v>
      </c>
      <c r="M104" s="158">
        <f t="shared" si="45"/>
        <v>0</v>
      </c>
      <c r="N104" s="158">
        <v>0</v>
      </c>
      <c r="O104" s="158">
        <f t="shared" si="46"/>
        <v>0</v>
      </c>
      <c r="P104" s="158">
        <v>0</v>
      </c>
      <c r="Q104" s="158">
        <f t="shared" si="47"/>
        <v>0</v>
      </c>
      <c r="R104" s="158"/>
      <c r="S104" s="158" t="s">
        <v>143</v>
      </c>
      <c r="T104" s="158" t="s">
        <v>144</v>
      </c>
      <c r="U104" s="158">
        <v>0</v>
      </c>
      <c r="V104" s="158">
        <f t="shared" si="48"/>
        <v>0</v>
      </c>
      <c r="W104" s="158"/>
      <c r="X104" s="158" t="s">
        <v>145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146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22.5" outlineLevel="1" x14ac:dyDescent="0.2">
      <c r="A105" s="173">
        <v>87</v>
      </c>
      <c r="B105" s="174" t="s">
        <v>335</v>
      </c>
      <c r="C105" s="181" t="s">
        <v>336</v>
      </c>
      <c r="D105" s="175" t="s">
        <v>142</v>
      </c>
      <c r="E105" s="176">
        <v>1</v>
      </c>
      <c r="F105" s="177"/>
      <c r="G105" s="178">
        <f t="shared" si="42"/>
        <v>0</v>
      </c>
      <c r="H105" s="159"/>
      <c r="I105" s="158">
        <f t="shared" si="43"/>
        <v>0</v>
      </c>
      <c r="J105" s="159"/>
      <c r="K105" s="158">
        <f t="shared" si="44"/>
        <v>0</v>
      </c>
      <c r="L105" s="158">
        <v>21</v>
      </c>
      <c r="M105" s="158">
        <f t="shared" si="45"/>
        <v>0</v>
      </c>
      <c r="N105" s="158">
        <v>0</v>
      </c>
      <c r="O105" s="158">
        <f t="shared" si="46"/>
        <v>0</v>
      </c>
      <c r="P105" s="158">
        <v>0</v>
      </c>
      <c r="Q105" s="158">
        <f t="shared" si="47"/>
        <v>0</v>
      </c>
      <c r="R105" s="158"/>
      <c r="S105" s="158" t="s">
        <v>143</v>
      </c>
      <c r="T105" s="158" t="s">
        <v>144</v>
      </c>
      <c r="U105" s="158">
        <v>0</v>
      </c>
      <c r="V105" s="158">
        <f t="shared" si="48"/>
        <v>0</v>
      </c>
      <c r="W105" s="158"/>
      <c r="X105" s="158" t="s">
        <v>145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146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73">
        <v>88</v>
      </c>
      <c r="B106" s="174" t="s">
        <v>337</v>
      </c>
      <c r="C106" s="181" t="s">
        <v>338</v>
      </c>
      <c r="D106" s="175" t="s">
        <v>149</v>
      </c>
      <c r="E106" s="176">
        <v>1.2</v>
      </c>
      <c r="F106" s="177"/>
      <c r="G106" s="178">
        <f t="shared" si="42"/>
        <v>0</v>
      </c>
      <c r="H106" s="159"/>
      <c r="I106" s="158">
        <f t="shared" si="43"/>
        <v>0</v>
      </c>
      <c r="J106" s="159"/>
      <c r="K106" s="158">
        <f t="shared" si="44"/>
        <v>0</v>
      </c>
      <c r="L106" s="158">
        <v>21</v>
      </c>
      <c r="M106" s="158">
        <f t="shared" si="45"/>
        <v>0</v>
      </c>
      <c r="N106" s="158">
        <v>0</v>
      </c>
      <c r="O106" s="158">
        <f t="shared" si="46"/>
        <v>0</v>
      </c>
      <c r="P106" s="158">
        <v>0</v>
      </c>
      <c r="Q106" s="158">
        <f t="shared" si="47"/>
        <v>0</v>
      </c>
      <c r="R106" s="158"/>
      <c r="S106" s="158" t="s">
        <v>151</v>
      </c>
      <c r="T106" s="158" t="s">
        <v>152</v>
      </c>
      <c r="U106" s="158">
        <v>0.48899999999999999</v>
      </c>
      <c r="V106" s="158">
        <f t="shared" si="48"/>
        <v>0.59</v>
      </c>
      <c r="W106" s="158"/>
      <c r="X106" s="158" t="s">
        <v>158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185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73">
        <v>89</v>
      </c>
      <c r="B107" s="174" t="s">
        <v>339</v>
      </c>
      <c r="C107" s="181" t="s">
        <v>340</v>
      </c>
      <c r="D107" s="175" t="s">
        <v>149</v>
      </c>
      <c r="E107" s="176">
        <v>1.1200000000000001</v>
      </c>
      <c r="F107" s="177"/>
      <c r="G107" s="178">
        <f t="shared" si="42"/>
        <v>0</v>
      </c>
      <c r="H107" s="159"/>
      <c r="I107" s="158">
        <f t="shared" si="43"/>
        <v>0</v>
      </c>
      <c r="J107" s="159"/>
      <c r="K107" s="158">
        <f t="shared" si="44"/>
        <v>0</v>
      </c>
      <c r="L107" s="158">
        <v>21</v>
      </c>
      <c r="M107" s="158">
        <f t="shared" si="45"/>
        <v>0</v>
      </c>
      <c r="N107" s="158">
        <v>0</v>
      </c>
      <c r="O107" s="158">
        <f t="shared" si="46"/>
        <v>0</v>
      </c>
      <c r="P107" s="158">
        <v>0</v>
      </c>
      <c r="Q107" s="158">
        <f t="shared" si="47"/>
        <v>0</v>
      </c>
      <c r="R107" s="158"/>
      <c r="S107" s="158" t="s">
        <v>151</v>
      </c>
      <c r="T107" s="158" t="s">
        <v>152</v>
      </c>
      <c r="U107" s="158">
        <v>4.0430000000000001</v>
      </c>
      <c r="V107" s="158">
        <f t="shared" si="48"/>
        <v>4.53</v>
      </c>
      <c r="W107" s="158"/>
      <c r="X107" s="158" t="s">
        <v>158</v>
      </c>
      <c r="Y107" s="151"/>
      <c r="Z107" s="151"/>
      <c r="AA107" s="151"/>
      <c r="AB107" s="151"/>
      <c r="AC107" s="151"/>
      <c r="AD107" s="151"/>
      <c r="AE107" s="151"/>
      <c r="AF107" s="151"/>
      <c r="AG107" s="151" t="s">
        <v>185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x14ac:dyDescent="0.2">
      <c r="A108" s="161" t="s">
        <v>138</v>
      </c>
      <c r="B108" s="162" t="s">
        <v>86</v>
      </c>
      <c r="C108" s="180" t="s">
        <v>87</v>
      </c>
      <c r="D108" s="163"/>
      <c r="E108" s="164"/>
      <c r="F108" s="165"/>
      <c r="G108" s="166">
        <f>SUMIF(AG109:AG116,"&lt;&gt;NOR",G109:G116)</f>
        <v>0</v>
      </c>
      <c r="H108" s="160"/>
      <c r="I108" s="160">
        <f>SUM(I109:I116)</f>
        <v>0</v>
      </c>
      <c r="J108" s="160"/>
      <c r="K108" s="160">
        <f>SUM(K109:K116)</f>
        <v>0</v>
      </c>
      <c r="L108" s="160"/>
      <c r="M108" s="160">
        <f>SUM(M109:M116)</f>
        <v>0</v>
      </c>
      <c r="N108" s="160"/>
      <c r="O108" s="160">
        <f>SUM(O109:O116)</f>
        <v>0.2</v>
      </c>
      <c r="P108" s="160"/>
      <c r="Q108" s="160">
        <f>SUM(Q109:Q116)</f>
        <v>0</v>
      </c>
      <c r="R108" s="160"/>
      <c r="S108" s="160"/>
      <c r="T108" s="160"/>
      <c r="U108" s="160"/>
      <c r="V108" s="160">
        <f>SUM(V109:V116)</f>
        <v>61.36</v>
      </c>
      <c r="W108" s="160"/>
      <c r="X108" s="160"/>
      <c r="AG108" t="s">
        <v>139</v>
      </c>
    </row>
    <row r="109" spans="1:60" outlineLevel="1" x14ac:dyDescent="0.2">
      <c r="A109" s="173">
        <v>90</v>
      </c>
      <c r="B109" s="174" t="s">
        <v>341</v>
      </c>
      <c r="C109" s="181" t="s">
        <v>342</v>
      </c>
      <c r="D109" s="175" t="s">
        <v>168</v>
      </c>
      <c r="E109" s="176">
        <v>18</v>
      </c>
      <c r="F109" s="177"/>
      <c r="G109" s="178">
        <f t="shared" ref="G109:G116" si="49">ROUND(E109*F109,2)</f>
        <v>0</v>
      </c>
      <c r="H109" s="159"/>
      <c r="I109" s="158">
        <f t="shared" ref="I109:I116" si="50">ROUND(E109*H109,2)</f>
        <v>0</v>
      </c>
      <c r="J109" s="159"/>
      <c r="K109" s="158">
        <f t="shared" ref="K109:K116" si="51">ROUND(E109*J109,2)</f>
        <v>0</v>
      </c>
      <c r="L109" s="158">
        <v>21</v>
      </c>
      <c r="M109" s="158">
        <f t="shared" ref="M109:M116" si="52">G109*(1+L109/100)</f>
        <v>0</v>
      </c>
      <c r="N109" s="158">
        <v>5.7600000000000004E-3</v>
      </c>
      <c r="O109" s="158">
        <f t="shared" ref="O109:O116" si="53">ROUND(E109*N109,2)</f>
        <v>0.1</v>
      </c>
      <c r="P109" s="158">
        <v>0</v>
      </c>
      <c r="Q109" s="158">
        <f t="shared" ref="Q109:Q116" si="54">ROUND(E109*P109,2)</f>
        <v>0</v>
      </c>
      <c r="R109" s="158"/>
      <c r="S109" s="158" t="s">
        <v>151</v>
      </c>
      <c r="T109" s="158" t="s">
        <v>152</v>
      </c>
      <c r="U109" s="158">
        <v>0.47299999999999998</v>
      </c>
      <c r="V109" s="158">
        <f t="shared" ref="V109:V116" si="55">ROUND(E109*U109,2)</f>
        <v>8.51</v>
      </c>
      <c r="W109" s="158"/>
      <c r="X109" s="158" t="s">
        <v>158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159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73">
        <v>91</v>
      </c>
      <c r="B110" s="174" t="s">
        <v>343</v>
      </c>
      <c r="C110" s="181" t="s">
        <v>344</v>
      </c>
      <c r="D110" s="175" t="s">
        <v>168</v>
      </c>
      <c r="E110" s="176">
        <v>4</v>
      </c>
      <c r="F110" s="177"/>
      <c r="G110" s="178">
        <f t="shared" si="49"/>
        <v>0</v>
      </c>
      <c r="H110" s="159"/>
      <c r="I110" s="158">
        <f t="shared" si="50"/>
        <v>0</v>
      </c>
      <c r="J110" s="159"/>
      <c r="K110" s="158">
        <f t="shared" si="51"/>
        <v>0</v>
      </c>
      <c r="L110" s="158">
        <v>21</v>
      </c>
      <c r="M110" s="158">
        <f t="shared" si="52"/>
        <v>0</v>
      </c>
      <c r="N110" s="158">
        <v>0</v>
      </c>
      <c r="O110" s="158">
        <f t="shared" si="53"/>
        <v>0</v>
      </c>
      <c r="P110" s="158">
        <v>0</v>
      </c>
      <c r="Q110" s="158">
        <f t="shared" si="54"/>
        <v>0</v>
      </c>
      <c r="R110" s="158"/>
      <c r="S110" s="158" t="s">
        <v>151</v>
      </c>
      <c r="T110" s="158" t="s">
        <v>152</v>
      </c>
      <c r="U110" s="158">
        <v>0.56499999999999995</v>
      </c>
      <c r="V110" s="158">
        <f t="shared" si="55"/>
        <v>2.2599999999999998</v>
      </c>
      <c r="W110" s="158"/>
      <c r="X110" s="158" t="s">
        <v>158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185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3">
        <v>92</v>
      </c>
      <c r="B111" s="174" t="s">
        <v>345</v>
      </c>
      <c r="C111" s="181" t="s">
        <v>346</v>
      </c>
      <c r="D111" s="175" t="s">
        <v>168</v>
      </c>
      <c r="E111" s="176">
        <v>40</v>
      </c>
      <c r="F111" s="177"/>
      <c r="G111" s="178">
        <f t="shared" si="49"/>
        <v>0</v>
      </c>
      <c r="H111" s="159"/>
      <c r="I111" s="158">
        <f t="shared" si="50"/>
        <v>0</v>
      </c>
      <c r="J111" s="159"/>
      <c r="K111" s="158">
        <f t="shared" si="51"/>
        <v>0</v>
      </c>
      <c r="L111" s="158">
        <v>21</v>
      </c>
      <c r="M111" s="158">
        <f t="shared" si="52"/>
        <v>0</v>
      </c>
      <c r="N111" s="158">
        <v>0</v>
      </c>
      <c r="O111" s="158">
        <f t="shared" si="53"/>
        <v>0</v>
      </c>
      <c r="P111" s="158">
        <v>0</v>
      </c>
      <c r="Q111" s="158">
        <f t="shared" si="54"/>
        <v>0</v>
      </c>
      <c r="R111" s="158"/>
      <c r="S111" s="158" t="s">
        <v>151</v>
      </c>
      <c r="T111" s="158" t="s">
        <v>152</v>
      </c>
      <c r="U111" s="158">
        <v>0.7</v>
      </c>
      <c r="V111" s="158">
        <f t="shared" si="55"/>
        <v>28</v>
      </c>
      <c r="W111" s="158"/>
      <c r="X111" s="158" t="s">
        <v>158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185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3">
        <v>93</v>
      </c>
      <c r="B112" s="174" t="s">
        <v>347</v>
      </c>
      <c r="C112" s="181" t="s">
        <v>348</v>
      </c>
      <c r="D112" s="175" t="s">
        <v>168</v>
      </c>
      <c r="E112" s="176">
        <v>4</v>
      </c>
      <c r="F112" s="177"/>
      <c r="G112" s="178">
        <f t="shared" si="49"/>
        <v>0</v>
      </c>
      <c r="H112" s="159"/>
      <c r="I112" s="158">
        <f t="shared" si="50"/>
        <v>0</v>
      </c>
      <c r="J112" s="159"/>
      <c r="K112" s="158">
        <f t="shared" si="51"/>
        <v>0</v>
      </c>
      <c r="L112" s="158">
        <v>21</v>
      </c>
      <c r="M112" s="158">
        <f t="shared" si="52"/>
        <v>0</v>
      </c>
      <c r="N112" s="158">
        <v>0</v>
      </c>
      <c r="O112" s="158">
        <f t="shared" si="53"/>
        <v>0</v>
      </c>
      <c r="P112" s="158">
        <v>0</v>
      </c>
      <c r="Q112" s="158">
        <f t="shared" si="54"/>
        <v>0</v>
      </c>
      <c r="R112" s="158"/>
      <c r="S112" s="158" t="s">
        <v>151</v>
      </c>
      <c r="T112" s="158" t="s">
        <v>152</v>
      </c>
      <c r="U112" s="158">
        <v>0.73499999999999999</v>
      </c>
      <c r="V112" s="158">
        <f t="shared" si="55"/>
        <v>2.94</v>
      </c>
      <c r="W112" s="158"/>
      <c r="X112" s="158" t="s">
        <v>158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185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3">
        <v>94</v>
      </c>
      <c r="B113" s="174" t="s">
        <v>349</v>
      </c>
      <c r="C113" s="181" t="s">
        <v>350</v>
      </c>
      <c r="D113" s="175" t="s">
        <v>168</v>
      </c>
      <c r="E113" s="176">
        <v>10</v>
      </c>
      <c r="F113" s="177"/>
      <c r="G113" s="178">
        <f t="shared" si="49"/>
        <v>0</v>
      </c>
      <c r="H113" s="159"/>
      <c r="I113" s="158">
        <f t="shared" si="50"/>
        <v>0</v>
      </c>
      <c r="J113" s="159"/>
      <c r="K113" s="158">
        <f t="shared" si="51"/>
        <v>0</v>
      </c>
      <c r="L113" s="158">
        <v>21</v>
      </c>
      <c r="M113" s="158">
        <f t="shared" si="52"/>
        <v>0</v>
      </c>
      <c r="N113" s="158">
        <v>1.0120000000000001E-2</v>
      </c>
      <c r="O113" s="158">
        <f t="shared" si="53"/>
        <v>0.1</v>
      </c>
      <c r="P113" s="158">
        <v>0</v>
      </c>
      <c r="Q113" s="158">
        <f t="shared" si="54"/>
        <v>0</v>
      </c>
      <c r="R113" s="158"/>
      <c r="S113" s="158" t="s">
        <v>151</v>
      </c>
      <c r="T113" s="158" t="s">
        <v>152</v>
      </c>
      <c r="U113" s="158">
        <v>0.82799999999999996</v>
      </c>
      <c r="V113" s="158">
        <f t="shared" si="55"/>
        <v>8.2799999999999994</v>
      </c>
      <c r="W113" s="158"/>
      <c r="X113" s="158" t="s">
        <v>158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159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3">
        <v>95</v>
      </c>
      <c r="B114" s="174" t="s">
        <v>351</v>
      </c>
      <c r="C114" s="181" t="s">
        <v>352</v>
      </c>
      <c r="D114" s="175" t="s">
        <v>142</v>
      </c>
      <c r="E114" s="176">
        <v>2</v>
      </c>
      <c r="F114" s="177"/>
      <c r="G114" s="178">
        <f t="shared" si="49"/>
        <v>0</v>
      </c>
      <c r="H114" s="159"/>
      <c r="I114" s="158">
        <f t="shared" si="50"/>
        <v>0</v>
      </c>
      <c r="J114" s="159"/>
      <c r="K114" s="158">
        <f t="shared" si="51"/>
        <v>0</v>
      </c>
      <c r="L114" s="158">
        <v>21</v>
      </c>
      <c r="M114" s="158">
        <f t="shared" si="52"/>
        <v>0</v>
      </c>
      <c r="N114" s="158">
        <v>0</v>
      </c>
      <c r="O114" s="158">
        <f t="shared" si="53"/>
        <v>0</v>
      </c>
      <c r="P114" s="158">
        <v>0</v>
      </c>
      <c r="Q114" s="158">
        <f t="shared" si="54"/>
        <v>0</v>
      </c>
      <c r="R114" s="158"/>
      <c r="S114" s="158" t="s">
        <v>143</v>
      </c>
      <c r="T114" s="158" t="s">
        <v>192</v>
      </c>
      <c r="U114" s="158">
        <v>0.26900000000000002</v>
      </c>
      <c r="V114" s="158">
        <f t="shared" si="55"/>
        <v>0.54</v>
      </c>
      <c r="W114" s="158"/>
      <c r="X114" s="158" t="s">
        <v>158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185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73">
        <v>96</v>
      </c>
      <c r="B115" s="174" t="s">
        <v>353</v>
      </c>
      <c r="C115" s="181" t="s">
        <v>354</v>
      </c>
      <c r="D115" s="175" t="s">
        <v>168</v>
      </c>
      <c r="E115" s="176">
        <v>76</v>
      </c>
      <c r="F115" s="177"/>
      <c r="G115" s="178">
        <f t="shared" si="49"/>
        <v>0</v>
      </c>
      <c r="H115" s="159"/>
      <c r="I115" s="158">
        <f t="shared" si="50"/>
        <v>0</v>
      </c>
      <c r="J115" s="159"/>
      <c r="K115" s="158">
        <f t="shared" si="51"/>
        <v>0</v>
      </c>
      <c r="L115" s="158">
        <v>21</v>
      </c>
      <c r="M115" s="158">
        <f t="shared" si="52"/>
        <v>0</v>
      </c>
      <c r="N115" s="158">
        <v>0</v>
      </c>
      <c r="O115" s="158">
        <f t="shared" si="53"/>
        <v>0</v>
      </c>
      <c r="P115" s="158">
        <v>0</v>
      </c>
      <c r="Q115" s="158">
        <f t="shared" si="54"/>
        <v>0</v>
      </c>
      <c r="R115" s="158"/>
      <c r="S115" s="158" t="s">
        <v>151</v>
      </c>
      <c r="T115" s="158" t="s">
        <v>152</v>
      </c>
      <c r="U115" s="158">
        <v>0.03</v>
      </c>
      <c r="V115" s="158">
        <f t="shared" si="55"/>
        <v>2.2799999999999998</v>
      </c>
      <c r="W115" s="158"/>
      <c r="X115" s="158" t="s">
        <v>158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185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73">
        <v>97</v>
      </c>
      <c r="B116" s="174" t="s">
        <v>355</v>
      </c>
      <c r="C116" s="181" t="s">
        <v>356</v>
      </c>
      <c r="D116" s="175" t="s">
        <v>149</v>
      </c>
      <c r="E116" s="176">
        <v>2.4</v>
      </c>
      <c r="F116" s="177"/>
      <c r="G116" s="178">
        <f t="shared" si="49"/>
        <v>0</v>
      </c>
      <c r="H116" s="159"/>
      <c r="I116" s="158">
        <f t="shared" si="50"/>
        <v>0</v>
      </c>
      <c r="J116" s="159"/>
      <c r="K116" s="158">
        <f t="shared" si="51"/>
        <v>0</v>
      </c>
      <c r="L116" s="158">
        <v>21</v>
      </c>
      <c r="M116" s="158">
        <f t="shared" si="52"/>
        <v>0</v>
      </c>
      <c r="N116" s="158">
        <v>0</v>
      </c>
      <c r="O116" s="158">
        <f t="shared" si="53"/>
        <v>0</v>
      </c>
      <c r="P116" s="158">
        <v>0</v>
      </c>
      <c r="Q116" s="158">
        <f t="shared" si="54"/>
        <v>0</v>
      </c>
      <c r="R116" s="158"/>
      <c r="S116" s="158" t="s">
        <v>151</v>
      </c>
      <c r="T116" s="158" t="s">
        <v>152</v>
      </c>
      <c r="U116" s="158">
        <v>3.5630000000000002</v>
      </c>
      <c r="V116" s="158">
        <f t="shared" si="55"/>
        <v>8.5500000000000007</v>
      </c>
      <c r="W116" s="158"/>
      <c r="X116" s="158" t="s">
        <v>158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185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x14ac:dyDescent="0.2">
      <c r="A117" s="161" t="s">
        <v>138</v>
      </c>
      <c r="B117" s="162" t="s">
        <v>88</v>
      </c>
      <c r="C117" s="180" t="s">
        <v>89</v>
      </c>
      <c r="D117" s="163"/>
      <c r="E117" s="164"/>
      <c r="F117" s="165"/>
      <c r="G117" s="166">
        <f>SUMIF(AG118:AG138,"&lt;&gt;NOR",G118:G138)</f>
        <v>0</v>
      </c>
      <c r="H117" s="160"/>
      <c r="I117" s="160">
        <f>SUM(I118:I138)</f>
        <v>0</v>
      </c>
      <c r="J117" s="160"/>
      <c r="K117" s="160">
        <f>SUM(K118:K138)</f>
        <v>0</v>
      </c>
      <c r="L117" s="160"/>
      <c r="M117" s="160">
        <f>SUM(M118:M138)</f>
        <v>0</v>
      </c>
      <c r="N117" s="160"/>
      <c r="O117" s="160">
        <f>SUM(O118:O138)</f>
        <v>0</v>
      </c>
      <c r="P117" s="160"/>
      <c r="Q117" s="160">
        <f>SUM(Q118:Q138)</f>
        <v>0</v>
      </c>
      <c r="R117" s="160"/>
      <c r="S117" s="160"/>
      <c r="T117" s="160"/>
      <c r="U117" s="160"/>
      <c r="V117" s="160">
        <f>SUM(V118:V138)</f>
        <v>30.159999999999997</v>
      </c>
      <c r="W117" s="160"/>
      <c r="X117" s="160"/>
      <c r="AG117" t="s">
        <v>139</v>
      </c>
    </row>
    <row r="118" spans="1:60" outlineLevel="1" x14ac:dyDescent="0.2">
      <c r="A118" s="173">
        <v>98</v>
      </c>
      <c r="B118" s="174" t="s">
        <v>357</v>
      </c>
      <c r="C118" s="181" t="s">
        <v>358</v>
      </c>
      <c r="D118" s="175" t="s">
        <v>142</v>
      </c>
      <c r="E118" s="176">
        <v>1</v>
      </c>
      <c r="F118" s="177"/>
      <c r="G118" s="178">
        <f t="shared" ref="G118:G138" si="56">ROUND(E118*F118,2)</f>
        <v>0</v>
      </c>
      <c r="H118" s="159"/>
      <c r="I118" s="158">
        <f t="shared" ref="I118:I138" si="57">ROUND(E118*H118,2)</f>
        <v>0</v>
      </c>
      <c r="J118" s="159"/>
      <c r="K118" s="158">
        <f t="shared" ref="K118:K138" si="58">ROUND(E118*J118,2)</f>
        <v>0</v>
      </c>
      <c r="L118" s="158">
        <v>21</v>
      </c>
      <c r="M118" s="158">
        <f t="shared" ref="M118:M138" si="59">G118*(1+L118/100)</f>
        <v>0</v>
      </c>
      <c r="N118" s="158">
        <v>5.0000000000000001E-4</v>
      </c>
      <c r="O118" s="158">
        <f t="shared" ref="O118:O138" si="60">ROUND(E118*N118,2)</f>
        <v>0</v>
      </c>
      <c r="P118" s="158">
        <v>0</v>
      </c>
      <c r="Q118" s="158">
        <f t="shared" ref="Q118:Q138" si="61">ROUND(E118*P118,2)</f>
        <v>0</v>
      </c>
      <c r="R118" s="158"/>
      <c r="S118" s="158" t="s">
        <v>143</v>
      </c>
      <c r="T118" s="158" t="s">
        <v>192</v>
      </c>
      <c r="U118" s="158">
        <v>0.51500000000000001</v>
      </c>
      <c r="V118" s="158">
        <f t="shared" ref="V118:V138" si="62">ROUND(E118*U118,2)</f>
        <v>0.52</v>
      </c>
      <c r="W118" s="158"/>
      <c r="X118" s="158" t="s">
        <v>158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159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73">
        <v>99</v>
      </c>
      <c r="B119" s="174" t="s">
        <v>359</v>
      </c>
      <c r="C119" s="181" t="s">
        <v>360</v>
      </c>
      <c r="D119" s="175" t="s">
        <v>142</v>
      </c>
      <c r="E119" s="176">
        <v>1</v>
      </c>
      <c r="F119" s="177"/>
      <c r="G119" s="178">
        <f t="shared" si="56"/>
        <v>0</v>
      </c>
      <c r="H119" s="159"/>
      <c r="I119" s="158">
        <f t="shared" si="57"/>
        <v>0</v>
      </c>
      <c r="J119" s="159"/>
      <c r="K119" s="158">
        <f t="shared" si="58"/>
        <v>0</v>
      </c>
      <c r="L119" s="158">
        <v>21</v>
      </c>
      <c r="M119" s="158">
        <f t="shared" si="59"/>
        <v>0</v>
      </c>
      <c r="N119" s="158">
        <v>0</v>
      </c>
      <c r="O119" s="158">
        <f t="shared" si="60"/>
        <v>0</v>
      </c>
      <c r="P119" s="158">
        <v>0</v>
      </c>
      <c r="Q119" s="158">
        <f t="shared" si="61"/>
        <v>0</v>
      </c>
      <c r="R119" s="158"/>
      <c r="S119" s="158" t="s">
        <v>143</v>
      </c>
      <c r="T119" s="158" t="s">
        <v>144</v>
      </c>
      <c r="U119" s="158">
        <v>0</v>
      </c>
      <c r="V119" s="158">
        <f t="shared" si="62"/>
        <v>0</v>
      </c>
      <c r="W119" s="158"/>
      <c r="X119" s="158" t="s">
        <v>145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146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73">
        <v>100</v>
      </c>
      <c r="B120" s="174" t="s">
        <v>361</v>
      </c>
      <c r="C120" s="181" t="s">
        <v>362</v>
      </c>
      <c r="D120" s="175" t="s">
        <v>142</v>
      </c>
      <c r="E120" s="176">
        <v>1</v>
      </c>
      <c r="F120" s="177"/>
      <c r="G120" s="178">
        <f t="shared" si="56"/>
        <v>0</v>
      </c>
      <c r="H120" s="159"/>
      <c r="I120" s="158">
        <f t="shared" si="57"/>
        <v>0</v>
      </c>
      <c r="J120" s="159"/>
      <c r="K120" s="158">
        <f t="shared" si="58"/>
        <v>0</v>
      </c>
      <c r="L120" s="158">
        <v>21</v>
      </c>
      <c r="M120" s="158">
        <f t="shared" si="59"/>
        <v>0</v>
      </c>
      <c r="N120" s="158">
        <v>0</v>
      </c>
      <c r="O120" s="158">
        <f t="shared" si="60"/>
        <v>0</v>
      </c>
      <c r="P120" s="158">
        <v>0</v>
      </c>
      <c r="Q120" s="158">
        <f t="shared" si="61"/>
        <v>0</v>
      </c>
      <c r="R120" s="158"/>
      <c r="S120" s="158" t="s">
        <v>143</v>
      </c>
      <c r="T120" s="158" t="s">
        <v>144</v>
      </c>
      <c r="U120" s="158">
        <v>0</v>
      </c>
      <c r="V120" s="158">
        <f t="shared" si="62"/>
        <v>0</v>
      </c>
      <c r="W120" s="158"/>
      <c r="X120" s="158" t="s">
        <v>145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146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73">
        <v>101</v>
      </c>
      <c r="B121" s="174" t="s">
        <v>363</v>
      </c>
      <c r="C121" s="181" t="s">
        <v>364</v>
      </c>
      <c r="D121" s="175" t="s">
        <v>142</v>
      </c>
      <c r="E121" s="176">
        <v>2</v>
      </c>
      <c r="F121" s="177"/>
      <c r="G121" s="178">
        <f t="shared" si="56"/>
        <v>0</v>
      </c>
      <c r="H121" s="159"/>
      <c r="I121" s="158">
        <f t="shared" si="57"/>
        <v>0</v>
      </c>
      <c r="J121" s="159"/>
      <c r="K121" s="158">
        <f t="shared" si="58"/>
        <v>0</v>
      </c>
      <c r="L121" s="158">
        <v>21</v>
      </c>
      <c r="M121" s="158">
        <f t="shared" si="59"/>
        <v>0</v>
      </c>
      <c r="N121" s="158">
        <v>1.5E-3</v>
      </c>
      <c r="O121" s="158">
        <f t="shared" si="60"/>
        <v>0</v>
      </c>
      <c r="P121" s="158">
        <v>0</v>
      </c>
      <c r="Q121" s="158">
        <f t="shared" si="61"/>
        <v>0</v>
      </c>
      <c r="R121" s="158"/>
      <c r="S121" s="158" t="s">
        <v>143</v>
      </c>
      <c r="T121" s="158" t="s">
        <v>192</v>
      </c>
      <c r="U121" s="158">
        <v>0.16500000000000001</v>
      </c>
      <c r="V121" s="158">
        <f t="shared" si="62"/>
        <v>0.33</v>
      </c>
      <c r="W121" s="158"/>
      <c r="X121" s="158" t="s">
        <v>158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159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3">
        <v>102</v>
      </c>
      <c r="B122" s="174" t="s">
        <v>365</v>
      </c>
      <c r="C122" s="181" t="s">
        <v>366</v>
      </c>
      <c r="D122" s="175" t="s">
        <v>142</v>
      </c>
      <c r="E122" s="176">
        <v>3</v>
      </c>
      <c r="F122" s="177"/>
      <c r="G122" s="178">
        <f t="shared" si="56"/>
        <v>0</v>
      </c>
      <c r="H122" s="159"/>
      <c r="I122" s="158">
        <f t="shared" si="57"/>
        <v>0</v>
      </c>
      <c r="J122" s="159"/>
      <c r="K122" s="158">
        <f t="shared" si="58"/>
        <v>0</v>
      </c>
      <c r="L122" s="158">
        <v>21</v>
      </c>
      <c r="M122" s="158">
        <f t="shared" si="59"/>
        <v>0</v>
      </c>
      <c r="N122" s="158">
        <v>0</v>
      </c>
      <c r="O122" s="158">
        <f t="shared" si="60"/>
        <v>0</v>
      </c>
      <c r="P122" s="158">
        <v>0</v>
      </c>
      <c r="Q122" s="158">
        <f t="shared" si="61"/>
        <v>0</v>
      </c>
      <c r="R122" s="158"/>
      <c r="S122" s="158" t="s">
        <v>151</v>
      </c>
      <c r="T122" s="158" t="s">
        <v>152</v>
      </c>
      <c r="U122" s="158">
        <v>0.26900000000000002</v>
      </c>
      <c r="V122" s="158">
        <f t="shared" si="62"/>
        <v>0.81</v>
      </c>
      <c r="W122" s="158"/>
      <c r="X122" s="158" t="s">
        <v>158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185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3">
        <v>103</v>
      </c>
      <c r="B123" s="174" t="s">
        <v>367</v>
      </c>
      <c r="C123" s="181" t="s">
        <v>368</v>
      </c>
      <c r="D123" s="175" t="s">
        <v>142</v>
      </c>
      <c r="E123" s="176">
        <v>3</v>
      </c>
      <c r="F123" s="177"/>
      <c r="G123" s="178">
        <f t="shared" si="56"/>
        <v>0</v>
      </c>
      <c r="H123" s="159"/>
      <c r="I123" s="158">
        <f t="shared" si="57"/>
        <v>0</v>
      </c>
      <c r="J123" s="159"/>
      <c r="K123" s="158">
        <f t="shared" si="58"/>
        <v>0</v>
      </c>
      <c r="L123" s="158">
        <v>21</v>
      </c>
      <c r="M123" s="158">
        <f t="shared" si="59"/>
        <v>0</v>
      </c>
      <c r="N123" s="158">
        <v>0</v>
      </c>
      <c r="O123" s="158">
        <f t="shared" si="60"/>
        <v>0</v>
      </c>
      <c r="P123" s="158">
        <v>0</v>
      </c>
      <c r="Q123" s="158">
        <f t="shared" si="61"/>
        <v>0</v>
      </c>
      <c r="R123" s="158"/>
      <c r="S123" s="158" t="s">
        <v>151</v>
      </c>
      <c r="T123" s="158" t="s">
        <v>152</v>
      </c>
      <c r="U123" s="158">
        <v>0.35099999999999998</v>
      </c>
      <c r="V123" s="158">
        <f t="shared" si="62"/>
        <v>1.05</v>
      </c>
      <c r="W123" s="158"/>
      <c r="X123" s="158" t="s">
        <v>158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185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3">
        <v>104</v>
      </c>
      <c r="B124" s="174" t="s">
        <v>369</v>
      </c>
      <c r="C124" s="181" t="s">
        <v>370</v>
      </c>
      <c r="D124" s="175" t="s">
        <v>142</v>
      </c>
      <c r="E124" s="176">
        <v>1</v>
      </c>
      <c r="F124" s="177"/>
      <c r="G124" s="178">
        <f t="shared" si="56"/>
        <v>0</v>
      </c>
      <c r="H124" s="159"/>
      <c r="I124" s="158">
        <f t="shared" si="57"/>
        <v>0</v>
      </c>
      <c r="J124" s="159"/>
      <c r="K124" s="158">
        <f t="shared" si="58"/>
        <v>0</v>
      </c>
      <c r="L124" s="158">
        <v>21</v>
      </c>
      <c r="M124" s="158">
        <f t="shared" si="59"/>
        <v>0</v>
      </c>
      <c r="N124" s="158">
        <v>3.2000000000000003E-4</v>
      </c>
      <c r="O124" s="158">
        <f t="shared" si="60"/>
        <v>0</v>
      </c>
      <c r="P124" s="158">
        <v>0</v>
      </c>
      <c r="Q124" s="158">
        <f t="shared" si="61"/>
        <v>0</v>
      </c>
      <c r="R124" s="158"/>
      <c r="S124" s="158" t="s">
        <v>143</v>
      </c>
      <c r="T124" s="158" t="s">
        <v>152</v>
      </c>
      <c r="U124" s="158">
        <v>0.53800000000000003</v>
      </c>
      <c r="V124" s="158">
        <f t="shared" si="62"/>
        <v>0.54</v>
      </c>
      <c r="W124" s="158"/>
      <c r="X124" s="158" t="s">
        <v>158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185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3">
        <v>105</v>
      </c>
      <c r="B125" s="174" t="s">
        <v>371</v>
      </c>
      <c r="C125" s="181" t="s">
        <v>372</v>
      </c>
      <c r="D125" s="175" t="s">
        <v>142</v>
      </c>
      <c r="E125" s="176">
        <v>6</v>
      </c>
      <c r="F125" s="177"/>
      <c r="G125" s="178">
        <f t="shared" si="56"/>
        <v>0</v>
      </c>
      <c r="H125" s="159"/>
      <c r="I125" s="158">
        <f t="shared" si="57"/>
        <v>0</v>
      </c>
      <c r="J125" s="159"/>
      <c r="K125" s="158">
        <f t="shared" si="58"/>
        <v>0</v>
      </c>
      <c r="L125" s="158">
        <v>21</v>
      </c>
      <c r="M125" s="158">
        <f t="shared" si="59"/>
        <v>0</v>
      </c>
      <c r="N125" s="158">
        <v>0</v>
      </c>
      <c r="O125" s="158">
        <f t="shared" si="60"/>
        <v>0</v>
      </c>
      <c r="P125" s="158">
        <v>0</v>
      </c>
      <c r="Q125" s="158">
        <f t="shared" si="61"/>
        <v>0</v>
      </c>
      <c r="R125" s="158"/>
      <c r="S125" s="158" t="s">
        <v>143</v>
      </c>
      <c r="T125" s="158" t="s">
        <v>192</v>
      </c>
      <c r="U125" s="158">
        <v>6.2E-2</v>
      </c>
      <c r="V125" s="158">
        <f t="shared" si="62"/>
        <v>0.37</v>
      </c>
      <c r="W125" s="158"/>
      <c r="X125" s="158" t="s">
        <v>158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185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73">
        <v>106</v>
      </c>
      <c r="B126" s="174" t="s">
        <v>373</v>
      </c>
      <c r="C126" s="181" t="s">
        <v>374</v>
      </c>
      <c r="D126" s="175" t="s">
        <v>142</v>
      </c>
      <c r="E126" s="176">
        <v>6</v>
      </c>
      <c r="F126" s="177"/>
      <c r="G126" s="178">
        <f t="shared" si="56"/>
        <v>0</v>
      </c>
      <c r="H126" s="159"/>
      <c r="I126" s="158">
        <f t="shared" si="57"/>
        <v>0</v>
      </c>
      <c r="J126" s="159"/>
      <c r="K126" s="158">
        <f t="shared" si="58"/>
        <v>0</v>
      </c>
      <c r="L126" s="158">
        <v>21</v>
      </c>
      <c r="M126" s="158">
        <f t="shared" si="59"/>
        <v>0</v>
      </c>
      <c r="N126" s="158">
        <v>0</v>
      </c>
      <c r="O126" s="158">
        <f t="shared" si="60"/>
        <v>0</v>
      </c>
      <c r="P126" s="158">
        <v>0</v>
      </c>
      <c r="Q126" s="158">
        <f t="shared" si="61"/>
        <v>0</v>
      </c>
      <c r="R126" s="158"/>
      <c r="S126" s="158" t="s">
        <v>151</v>
      </c>
      <c r="T126" s="158" t="s">
        <v>152</v>
      </c>
      <c r="U126" s="158">
        <v>0.16500000000000001</v>
      </c>
      <c r="V126" s="158">
        <f t="shared" si="62"/>
        <v>0.99</v>
      </c>
      <c r="W126" s="158"/>
      <c r="X126" s="158" t="s">
        <v>158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185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73">
        <v>107</v>
      </c>
      <c r="B127" s="174" t="s">
        <v>375</v>
      </c>
      <c r="C127" s="181" t="s">
        <v>376</v>
      </c>
      <c r="D127" s="175" t="s">
        <v>142</v>
      </c>
      <c r="E127" s="176">
        <v>4</v>
      </c>
      <c r="F127" s="177"/>
      <c r="G127" s="178">
        <f t="shared" si="56"/>
        <v>0</v>
      </c>
      <c r="H127" s="159"/>
      <c r="I127" s="158">
        <f t="shared" si="57"/>
        <v>0</v>
      </c>
      <c r="J127" s="159"/>
      <c r="K127" s="158">
        <f t="shared" si="58"/>
        <v>0</v>
      </c>
      <c r="L127" s="158">
        <v>21</v>
      </c>
      <c r="M127" s="158">
        <f t="shared" si="59"/>
        <v>0</v>
      </c>
      <c r="N127" s="158">
        <v>0</v>
      </c>
      <c r="O127" s="158">
        <f t="shared" si="60"/>
        <v>0</v>
      </c>
      <c r="P127" s="158">
        <v>0</v>
      </c>
      <c r="Q127" s="158">
        <f t="shared" si="61"/>
        <v>0</v>
      </c>
      <c r="R127" s="158"/>
      <c r="S127" s="158" t="s">
        <v>151</v>
      </c>
      <c r="T127" s="158" t="s">
        <v>152</v>
      </c>
      <c r="U127" s="158">
        <v>0.22700000000000001</v>
      </c>
      <c r="V127" s="158">
        <f t="shared" si="62"/>
        <v>0.91</v>
      </c>
      <c r="W127" s="158"/>
      <c r="X127" s="158" t="s">
        <v>158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185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73">
        <v>108</v>
      </c>
      <c r="B128" s="174" t="s">
        <v>377</v>
      </c>
      <c r="C128" s="181" t="s">
        <v>378</v>
      </c>
      <c r="D128" s="175" t="s">
        <v>142</v>
      </c>
      <c r="E128" s="176">
        <v>8</v>
      </c>
      <c r="F128" s="177"/>
      <c r="G128" s="178">
        <f t="shared" si="56"/>
        <v>0</v>
      </c>
      <c r="H128" s="159"/>
      <c r="I128" s="158">
        <f t="shared" si="57"/>
        <v>0</v>
      </c>
      <c r="J128" s="159"/>
      <c r="K128" s="158">
        <f t="shared" si="58"/>
        <v>0</v>
      </c>
      <c r="L128" s="158">
        <v>21</v>
      </c>
      <c r="M128" s="158">
        <f t="shared" si="59"/>
        <v>0</v>
      </c>
      <c r="N128" s="158">
        <v>0</v>
      </c>
      <c r="O128" s="158">
        <f t="shared" si="60"/>
        <v>0</v>
      </c>
      <c r="P128" s="158">
        <v>0</v>
      </c>
      <c r="Q128" s="158">
        <f t="shared" si="61"/>
        <v>0</v>
      </c>
      <c r="R128" s="158"/>
      <c r="S128" s="158" t="s">
        <v>151</v>
      </c>
      <c r="T128" s="158" t="s">
        <v>152</v>
      </c>
      <c r="U128" s="158">
        <v>0.26900000000000002</v>
      </c>
      <c r="V128" s="158">
        <f t="shared" si="62"/>
        <v>2.15</v>
      </c>
      <c r="W128" s="158"/>
      <c r="X128" s="158" t="s">
        <v>158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185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73">
        <v>109</v>
      </c>
      <c r="B129" s="174" t="s">
        <v>379</v>
      </c>
      <c r="C129" s="181" t="s">
        <v>380</v>
      </c>
      <c r="D129" s="175" t="s">
        <v>142</v>
      </c>
      <c r="E129" s="176">
        <v>12</v>
      </c>
      <c r="F129" s="177"/>
      <c r="G129" s="178">
        <f t="shared" si="56"/>
        <v>0</v>
      </c>
      <c r="H129" s="159"/>
      <c r="I129" s="158">
        <f t="shared" si="57"/>
        <v>0</v>
      </c>
      <c r="J129" s="159"/>
      <c r="K129" s="158">
        <f t="shared" si="58"/>
        <v>0</v>
      </c>
      <c r="L129" s="158">
        <v>21</v>
      </c>
      <c r="M129" s="158">
        <f t="shared" si="59"/>
        <v>0</v>
      </c>
      <c r="N129" s="158">
        <v>0</v>
      </c>
      <c r="O129" s="158">
        <f t="shared" si="60"/>
        <v>0</v>
      </c>
      <c r="P129" s="158">
        <v>0</v>
      </c>
      <c r="Q129" s="158">
        <f t="shared" si="61"/>
        <v>0</v>
      </c>
      <c r="R129" s="158"/>
      <c r="S129" s="158" t="s">
        <v>151</v>
      </c>
      <c r="T129" s="158" t="s">
        <v>152</v>
      </c>
      <c r="U129" s="158">
        <v>0.35099999999999998</v>
      </c>
      <c r="V129" s="158">
        <f t="shared" si="62"/>
        <v>4.21</v>
      </c>
      <c r="W129" s="158"/>
      <c r="X129" s="158" t="s">
        <v>158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185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73">
        <v>110</v>
      </c>
      <c r="B130" s="174" t="s">
        <v>381</v>
      </c>
      <c r="C130" s="181" t="s">
        <v>382</v>
      </c>
      <c r="D130" s="175" t="s">
        <v>245</v>
      </c>
      <c r="E130" s="176">
        <v>4</v>
      </c>
      <c r="F130" s="177"/>
      <c r="G130" s="178">
        <f t="shared" si="56"/>
        <v>0</v>
      </c>
      <c r="H130" s="159"/>
      <c r="I130" s="158">
        <f t="shared" si="57"/>
        <v>0</v>
      </c>
      <c r="J130" s="159"/>
      <c r="K130" s="158">
        <f t="shared" si="58"/>
        <v>0</v>
      </c>
      <c r="L130" s="158">
        <v>21</v>
      </c>
      <c r="M130" s="158">
        <f t="shared" si="59"/>
        <v>0</v>
      </c>
      <c r="N130" s="158">
        <v>1.1800000000000001E-3</v>
      </c>
      <c r="O130" s="158">
        <f t="shared" si="60"/>
        <v>0</v>
      </c>
      <c r="P130" s="158">
        <v>0</v>
      </c>
      <c r="Q130" s="158">
        <f t="shared" si="61"/>
        <v>0</v>
      </c>
      <c r="R130" s="158"/>
      <c r="S130" s="158" t="s">
        <v>143</v>
      </c>
      <c r="T130" s="158" t="s">
        <v>152</v>
      </c>
      <c r="U130" s="158">
        <v>0.42399999999999999</v>
      </c>
      <c r="V130" s="158">
        <f t="shared" si="62"/>
        <v>1.7</v>
      </c>
      <c r="W130" s="158"/>
      <c r="X130" s="158" t="s">
        <v>158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185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73">
        <v>111</v>
      </c>
      <c r="B131" s="174" t="s">
        <v>383</v>
      </c>
      <c r="C131" s="181" t="s">
        <v>384</v>
      </c>
      <c r="D131" s="175" t="s">
        <v>245</v>
      </c>
      <c r="E131" s="176">
        <v>1</v>
      </c>
      <c r="F131" s="177"/>
      <c r="G131" s="178">
        <f t="shared" si="56"/>
        <v>0</v>
      </c>
      <c r="H131" s="159"/>
      <c r="I131" s="158">
        <f t="shared" si="57"/>
        <v>0</v>
      </c>
      <c r="J131" s="159"/>
      <c r="K131" s="158">
        <f t="shared" si="58"/>
        <v>0</v>
      </c>
      <c r="L131" s="158">
        <v>21</v>
      </c>
      <c r="M131" s="158">
        <f t="shared" si="59"/>
        <v>0</v>
      </c>
      <c r="N131" s="158">
        <v>8.5999999999999998E-4</v>
      </c>
      <c r="O131" s="158">
        <f t="shared" si="60"/>
        <v>0</v>
      </c>
      <c r="P131" s="158">
        <v>0</v>
      </c>
      <c r="Q131" s="158">
        <f t="shared" si="61"/>
        <v>0</v>
      </c>
      <c r="R131" s="158"/>
      <c r="S131" s="158" t="s">
        <v>143</v>
      </c>
      <c r="T131" s="158" t="s">
        <v>152</v>
      </c>
      <c r="U131" s="158">
        <v>0</v>
      </c>
      <c r="V131" s="158">
        <f t="shared" si="62"/>
        <v>0</v>
      </c>
      <c r="W131" s="158"/>
      <c r="X131" s="158" t="s">
        <v>145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146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73">
        <v>112</v>
      </c>
      <c r="B132" s="174" t="s">
        <v>385</v>
      </c>
      <c r="C132" s="181" t="s">
        <v>386</v>
      </c>
      <c r="D132" s="175" t="s">
        <v>142</v>
      </c>
      <c r="E132" s="176">
        <v>10</v>
      </c>
      <c r="F132" s="177"/>
      <c r="G132" s="178">
        <f t="shared" si="56"/>
        <v>0</v>
      </c>
      <c r="H132" s="159"/>
      <c r="I132" s="158">
        <f t="shared" si="57"/>
        <v>0</v>
      </c>
      <c r="J132" s="159"/>
      <c r="K132" s="158">
        <f t="shared" si="58"/>
        <v>0</v>
      </c>
      <c r="L132" s="158">
        <v>21</v>
      </c>
      <c r="M132" s="158">
        <f t="shared" si="59"/>
        <v>0</v>
      </c>
      <c r="N132" s="158">
        <v>0</v>
      </c>
      <c r="O132" s="158">
        <f t="shared" si="60"/>
        <v>0</v>
      </c>
      <c r="P132" s="158">
        <v>0</v>
      </c>
      <c r="Q132" s="158">
        <f t="shared" si="61"/>
        <v>0</v>
      </c>
      <c r="R132" s="158"/>
      <c r="S132" s="158" t="s">
        <v>151</v>
      </c>
      <c r="T132" s="158" t="s">
        <v>152</v>
      </c>
      <c r="U132" s="158">
        <v>8.2000000000000003E-2</v>
      </c>
      <c r="V132" s="158">
        <f t="shared" si="62"/>
        <v>0.82</v>
      </c>
      <c r="W132" s="158"/>
      <c r="X132" s="158" t="s">
        <v>158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185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3">
        <v>113</v>
      </c>
      <c r="B133" s="174" t="s">
        <v>387</v>
      </c>
      <c r="C133" s="181" t="s">
        <v>388</v>
      </c>
      <c r="D133" s="175" t="s">
        <v>142</v>
      </c>
      <c r="E133" s="176">
        <v>3</v>
      </c>
      <c r="F133" s="177"/>
      <c r="G133" s="178">
        <f t="shared" si="56"/>
        <v>0</v>
      </c>
      <c r="H133" s="159"/>
      <c r="I133" s="158">
        <f t="shared" si="57"/>
        <v>0</v>
      </c>
      <c r="J133" s="159"/>
      <c r="K133" s="158">
        <f t="shared" si="58"/>
        <v>0</v>
      </c>
      <c r="L133" s="158">
        <v>21</v>
      </c>
      <c r="M133" s="158">
        <f t="shared" si="59"/>
        <v>0</v>
      </c>
      <c r="N133" s="158">
        <v>0</v>
      </c>
      <c r="O133" s="158">
        <f t="shared" si="60"/>
        <v>0</v>
      </c>
      <c r="P133" s="158">
        <v>0</v>
      </c>
      <c r="Q133" s="158">
        <f t="shared" si="61"/>
        <v>0</v>
      </c>
      <c r="R133" s="158"/>
      <c r="S133" s="158" t="s">
        <v>151</v>
      </c>
      <c r="T133" s="158" t="s">
        <v>152</v>
      </c>
      <c r="U133" s="158">
        <v>0.35099999999999998</v>
      </c>
      <c r="V133" s="158">
        <f t="shared" si="62"/>
        <v>1.05</v>
      </c>
      <c r="W133" s="158"/>
      <c r="X133" s="158" t="s">
        <v>158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185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3">
        <v>114</v>
      </c>
      <c r="B134" s="174" t="s">
        <v>389</v>
      </c>
      <c r="C134" s="181" t="s">
        <v>390</v>
      </c>
      <c r="D134" s="175" t="s">
        <v>142</v>
      </c>
      <c r="E134" s="176">
        <v>7</v>
      </c>
      <c r="F134" s="177"/>
      <c r="G134" s="178">
        <f t="shared" si="56"/>
        <v>0</v>
      </c>
      <c r="H134" s="159"/>
      <c r="I134" s="158">
        <f t="shared" si="57"/>
        <v>0</v>
      </c>
      <c r="J134" s="159"/>
      <c r="K134" s="158">
        <f t="shared" si="58"/>
        <v>0</v>
      </c>
      <c r="L134" s="158">
        <v>21</v>
      </c>
      <c r="M134" s="158">
        <f t="shared" si="59"/>
        <v>0</v>
      </c>
      <c r="N134" s="158">
        <v>0</v>
      </c>
      <c r="O134" s="158">
        <f t="shared" si="60"/>
        <v>0</v>
      </c>
      <c r="P134" s="158">
        <v>0</v>
      </c>
      <c r="Q134" s="158">
        <f t="shared" si="61"/>
        <v>0</v>
      </c>
      <c r="R134" s="158"/>
      <c r="S134" s="158" t="s">
        <v>143</v>
      </c>
      <c r="T134" s="158" t="s">
        <v>152</v>
      </c>
      <c r="U134" s="158">
        <v>0.38100000000000001</v>
      </c>
      <c r="V134" s="158">
        <f t="shared" si="62"/>
        <v>2.67</v>
      </c>
      <c r="W134" s="158"/>
      <c r="X134" s="158" t="s">
        <v>158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185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73">
        <v>115</v>
      </c>
      <c r="B135" s="174" t="s">
        <v>391</v>
      </c>
      <c r="C135" s="181" t="s">
        <v>392</v>
      </c>
      <c r="D135" s="175" t="s">
        <v>142</v>
      </c>
      <c r="E135" s="176">
        <v>7</v>
      </c>
      <c r="F135" s="177"/>
      <c r="G135" s="178">
        <f t="shared" si="56"/>
        <v>0</v>
      </c>
      <c r="H135" s="159"/>
      <c r="I135" s="158">
        <f t="shared" si="57"/>
        <v>0</v>
      </c>
      <c r="J135" s="159"/>
      <c r="K135" s="158">
        <f t="shared" si="58"/>
        <v>0</v>
      </c>
      <c r="L135" s="158">
        <v>21</v>
      </c>
      <c r="M135" s="158">
        <f t="shared" si="59"/>
        <v>0</v>
      </c>
      <c r="N135" s="158">
        <v>0</v>
      </c>
      <c r="O135" s="158">
        <f t="shared" si="60"/>
        <v>0</v>
      </c>
      <c r="P135" s="158">
        <v>0</v>
      </c>
      <c r="Q135" s="158">
        <f t="shared" si="61"/>
        <v>0</v>
      </c>
      <c r="R135" s="158"/>
      <c r="S135" s="158" t="s">
        <v>143</v>
      </c>
      <c r="T135" s="158" t="s">
        <v>152</v>
      </c>
      <c r="U135" s="158">
        <v>0.433</v>
      </c>
      <c r="V135" s="158">
        <f t="shared" si="62"/>
        <v>3.03</v>
      </c>
      <c r="W135" s="158"/>
      <c r="X135" s="158" t="s">
        <v>158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185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73">
        <v>116</v>
      </c>
      <c r="B136" s="174" t="s">
        <v>393</v>
      </c>
      <c r="C136" s="181" t="s">
        <v>394</v>
      </c>
      <c r="D136" s="175" t="s">
        <v>142</v>
      </c>
      <c r="E136" s="176">
        <v>14</v>
      </c>
      <c r="F136" s="177"/>
      <c r="G136" s="178">
        <f t="shared" si="56"/>
        <v>0</v>
      </c>
      <c r="H136" s="159"/>
      <c r="I136" s="158">
        <f t="shared" si="57"/>
        <v>0</v>
      </c>
      <c r="J136" s="159"/>
      <c r="K136" s="158">
        <f t="shared" si="58"/>
        <v>0</v>
      </c>
      <c r="L136" s="158">
        <v>21</v>
      </c>
      <c r="M136" s="158">
        <f t="shared" si="59"/>
        <v>0</v>
      </c>
      <c r="N136" s="158">
        <v>0</v>
      </c>
      <c r="O136" s="158">
        <f t="shared" si="60"/>
        <v>0</v>
      </c>
      <c r="P136" s="158">
        <v>0</v>
      </c>
      <c r="Q136" s="158">
        <f t="shared" si="61"/>
        <v>0</v>
      </c>
      <c r="R136" s="158"/>
      <c r="S136" s="158" t="s">
        <v>151</v>
      </c>
      <c r="T136" s="158" t="s">
        <v>152</v>
      </c>
      <c r="U136" s="158">
        <v>0.27800000000000002</v>
      </c>
      <c r="V136" s="158">
        <f t="shared" si="62"/>
        <v>3.89</v>
      </c>
      <c r="W136" s="158"/>
      <c r="X136" s="158" t="s">
        <v>158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185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3">
        <v>117</v>
      </c>
      <c r="B137" s="174" t="s">
        <v>395</v>
      </c>
      <c r="C137" s="181" t="s">
        <v>396</v>
      </c>
      <c r="D137" s="175" t="s">
        <v>142</v>
      </c>
      <c r="E137" s="176">
        <v>8</v>
      </c>
      <c r="F137" s="177"/>
      <c r="G137" s="178">
        <f t="shared" si="56"/>
        <v>0</v>
      </c>
      <c r="H137" s="159"/>
      <c r="I137" s="158">
        <f t="shared" si="57"/>
        <v>0</v>
      </c>
      <c r="J137" s="159"/>
      <c r="K137" s="158">
        <f t="shared" si="58"/>
        <v>0</v>
      </c>
      <c r="L137" s="158">
        <v>21</v>
      </c>
      <c r="M137" s="158">
        <f t="shared" si="59"/>
        <v>0</v>
      </c>
      <c r="N137" s="158">
        <v>0</v>
      </c>
      <c r="O137" s="158">
        <f t="shared" si="60"/>
        <v>0</v>
      </c>
      <c r="P137" s="158">
        <v>0</v>
      </c>
      <c r="Q137" s="158">
        <f t="shared" si="61"/>
        <v>0</v>
      </c>
      <c r="R137" s="158"/>
      <c r="S137" s="158" t="s">
        <v>151</v>
      </c>
      <c r="T137" s="158" t="s">
        <v>152</v>
      </c>
      <c r="U137" s="158">
        <v>0.27800000000000002</v>
      </c>
      <c r="V137" s="158">
        <f t="shared" si="62"/>
        <v>2.2200000000000002</v>
      </c>
      <c r="W137" s="158"/>
      <c r="X137" s="158" t="s">
        <v>158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185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73">
        <v>118</v>
      </c>
      <c r="B138" s="174" t="s">
        <v>397</v>
      </c>
      <c r="C138" s="181" t="s">
        <v>398</v>
      </c>
      <c r="D138" s="175" t="s">
        <v>149</v>
      </c>
      <c r="E138" s="176">
        <v>1.1254</v>
      </c>
      <c r="F138" s="177"/>
      <c r="G138" s="178">
        <f t="shared" si="56"/>
        <v>0</v>
      </c>
      <c r="H138" s="159"/>
      <c r="I138" s="158">
        <f t="shared" si="57"/>
        <v>0</v>
      </c>
      <c r="J138" s="159"/>
      <c r="K138" s="158">
        <f t="shared" si="58"/>
        <v>0</v>
      </c>
      <c r="L138" s="158">
        <v>21</v>
      </c>
      <c r="M138" s="158">
        <f t="shared" si="59"/>
        <v>0</v>
      </c>
      <c r="N138" s="158">
        <v>0</v>
      </c>
      <c r="O138" s="158">
        <f t="shared" si="60"/>
        <v>0</v>
      </c>
      <c r="P138" s="158">
        <v>0</v>
      </c>
      <c r="Q138" s="158">
        <f t="shared" si="61"/>
        <v>0</v>
      </c>
      <c r="R138" s="158"/>
      <c r="S138" s="158" t="s">
        <v>151</v>
      </c>
      <c r="T138" s="158" t="s">
        <v>152</v>
      </c>
      <c r="U138" s="158">
        <v>2.5750000000000002</v>
      </c>
      <c r="V138" s="158">
        <f t="shared" si="62"/>
        <v>2.9</v>
      </c>
      <c r="W138" s="158"/>
      <c r="X138" s="158" t="s">
        <v>158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185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x14ac:dyDescent="0.2">
      <c r="A139" s="161" t="s">
        <v>138</v>
      </c>
      <c r="B139" s="162" t="s">
        <v>90</v>
      </c>
      <c r="C139" s="180" t="s">
        <v>91</v>
      </c>
      <c r="D139" s="163"/>
      <c r="E139" s="164"/>
      <c r="F139" s="165"/>
      <c r="G139" s="166">
        <f>SUMIF(AG140:AG144,"&lt;&gt;NOR",G140:G144)</f>
        <v>0</v>
      </c>
      <c r="H139" s="160"/>
      <c r="I139" s="160">
        <f>SUM(I140:I144)</f>
        <v>0</v>
      </c>
      <c r="J139" s="160"/>
      <c r="K139" s="160">
        <f>SUM(K140:K144)</f>
        <v>0</v>
      </c>
      <c r="L139" s="160"/>
      <c r="M139" s="160">
        <f>SUM(M140:M144)</f>
        <v>0</v>
      </c>
      <c r="N139" s="160"/>
      <c r="O139" s="160">
        <f>SUM(O140:O144)</f>
        <v>6.9999999999999993E-2</v>
      </c>
      <c r="P139" s="160"/>
      <c r="Q139" s="160">
        <f>SUM(Q140:Q144)</f>
        <v>0</v>
      </c>
      <c r="R139" s="160"/>
      <c r="S139" s="160"/>
      <c r="T139" s="160"/>
      <c r="U139" s="160"/>
      <c r="V139" s="160">
        <f>SUM(V140:V144)</f>
        <v>5.74</v>
      </c>
      <c r="W139" s="160"/>
      <c r="X139" s="160"/>
      <c r="AG139" t="s">
        <v>139</v>
      </c>
    </row>
    <row r="140" spans="1:60" outlineLevel="1" x14ac:dyDescent="0.2">
      <c r="A140" s="173">
        <v>119</v>
      </c>
      <c r="B140" s="174" t="s">
        <v>399</v>
      </c>
      <c r="C140" s="181" t="s">
        <v>400</v>
      </c>
      <c r="D140" s="175" t="s">
        <v>168</v>
      </c>
      <c r="E140" s="176">
        <v>9.5</v>
      </c>
      <c r="F140" s="177"/>
      <c r="G140" s="178">
        <f>ROUND(E140*F140,2)</f>
        <v>0</v>
      </c>
      <c r="H140" s="159"/>
      <c r="I140" s="158">
        <f>ROUND(E140*H140,2)</f>
        <v>0</v>
      </c>
      <c r="J140" s="159"/>
      <c r="K140" s="158">
        <f>ROUND(E140*J140,2)</f>
        <v>0</v>
      </c>
      <c r="L140" s="158">
        <v>21</v>
      </c>
      <c r="M140" s="158">
        <f>G140*(1+L140/100)</f>
        <v>0</v>
      </c>
      <c r="N140" s="158">
        <v>0</v>
      </c>
      <c r="O140" s="158">
        <f>ROUND(E140*N140,2)</f>
        <v>0</v>
      </c>
      <c r="P140" s="158">
        <v>0</v>
      </c>
      <c r="Q140" s="158">
        <f>ROUND(E140*P140,2)</f>
        <v>0</v>
      </c>
      <c r="R140" s="158"/>
      <c r="S140" s="158" t="s">
        <v>151</v>
      </c>
      <c r="T140" s="158" t="s">
        <v>152</v>
      </c>
      <c r="U140" s="158">
        <v>0.3</v>
      </c>
      <c r="V140" s="158">
        <f>ROUND(E140*U140,2)</f>
        <v>2.85</v>
      </c>
      <c r="W140" s="158"/>
      <c r="X140" s="158" t="s">
        <v>158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159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3">
        <v>120</v>
      </c>
      <c r="B141" s="174" t="s">
        <v>401</v>
      </c>
      <c r="C141" s="181" t="s">
        <v>402</v>
      </c>
      <c r="D141" s="175" t="s">
        <v>168</v>
      </c>
      <c r="E141" s="176">
        <v>9.5</v>
      </c>
      <c r="F141" s="177"/>
      <c r="G141" s="178">
        <f>ROUND(E141*F141,2)</f>
        <v>0</v>
      </c>
      <c r="H141" s="159"/>
      <c r="I141" s="158">
        <f>ROUND(E141*H141,2)</f>
        <v>0</v>
      </c>
      <c r="J141" s="159"/>
      <c r="K141" s="158">
        <f>ROUND(E141*J141,2)</f>
        <v>0</v>
      </c>
      <c r="L141" s="158">
        <v>21</v>
      </c>
      <c r="M141" s="158">
        <f>G141*(1+L141/100)</f>
        <v>0</v>
      </c>
      <c r="N141" s="158">
        <v>2.48E-3</v>
      </c>
      <c r="O141" s="158">
        <f>ROUND(E141*N141,2)</f>
        <v>0.02</v>
      </c>
      <c r="P141" s="158">
        <v>0</v>
      </c>
      <c r="Q141" s="158">
        <f>ROUND(E141*P141,2)</f>
        <v>0</v>
      </c>
      <c r="R141" s="158" t="s">
        <v>150</v>
      </c>
      <c r="S141" s="158" t="s">
        <v>151</v>
      </c>
      <c r="T141" s="158" t="s">
        <v>152</v>
      </c>
      <c r="U141" s="158">
        <v>0</v>
      </c>
      <c r="V141" s="158">
        <f>ROUND(E141*U141,2)</f>
        <v>0</v>
      </c>
      <c r="W141" s="158"/>
      <c r="X141" s="158" t="s">
        <v>145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146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22.5" outlineLevel="1" x14ac:dyDescent="0.2">
      <c r="A142" s="173">
        <v>121</v>
      </c>
      <c r="B142" s="174" t="s">
        <v>403</v>
      </c>
      <c r="C142" s="181" t="s">
        <v>404</v>
      </c>
      <c r="D142" s="175" t="s">
        <v>142</v>
      </c>
      <c r="E142" s="176">
        <v>1</v>
      </c>
      <c r="F142" s="177"/>
      <c r="G142" s="178">
        <f>ROUND(E142*F142,2)</f>
        <v>0</v>
      </c>
      <c r="H142" s="159"/>
      <c r="I142" s="158">
        <f>ROUND(E142*H142,2)</f>
        <v>0</v>
      </c>
      <c r="J142" s="159"/>
      <c r="K142" s="158">
        <f>ROUND(E142*J142,2)</f>
        <v>0</v>
      </c>
      <c r="L142" s="158">
        <v>21</v>
      </c>
      <c r="M142" s="158">
        <f>G142*(1+L142/100)</f>
        <v>0</v>
      </c>
      <c r="N142" s="158">
        <v>4.1000000000000002E-2</v>
      </c>
      <c r="O142" s="158">
        <f>ROUND(E142*N142,2)</f>
        <v>0.04</v>
      </c>
      <c r="P142" s="158">
        <v>0</v>
      </c>
      <c r="Q142" s="158">
        <f>ROUND(E142*P142,2)</f>
        <v>0</v>
      </c>
      <c r="R142" s="158" t="s">
        <v>150</v>
      </c>
      <c r="S142" s="158" t="s">
        <v>151</v>
      </c>
      <c r="T142" s="158" t="s">
        <v>152</v>
      </c>
      <c r="U142" s="158">
        <v>0</v>
      </c>
      <c r="V142" s="158">
        <f>ROUND(E142*U142,2)</f>
        <v>0</v>
      </c>
      <c r="W142" s="158"/>
      <c r="X142" s="158" t="s">
        <v>145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146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73">
        <v>122</v>
      </c>
      <c r="B143" s="174" t="s">
        <v>405</v>
      </c>
      <c r="C143" s="181" t="s">
        <v>406</v>
      </c>
      <c r="D143" s="175" t="s">
        <v>270</v>
      </c>
      <c r="E143" s="176">
        <v>1</v>
      </c>
      <c r="F143" s="177"/>
      <c r="G143" s="178">
        <f>ROUND(E143*F143,2)</f>
        <v>0</v>
      </c>
      <c r="H143" s="159"/>
      <c r="I143" s="158">
        <f>ROUND(E143*H143,2)</f>
        <v>0</v>
      </c>
      <c r="J143" s="159"/>
      <c r="K143" s="158">
        <f>ROUND(E143*J143,2)</f>
        <v>0</v>
      </c>
      <c r="L143" s="158">
        <v>21</v>
      </c>
      <c r="M143" s="158">
        <f>G143*(1+L143/100)</f>
        <v>0</v>
      </c>
      <c r="N143" s="158">
        <v>6.43E-3</v>
      </c>
      <c r="O143" s="158">
        <f>ROUND(E143*N143,2)</f>
        <v>0.01</v>
      </c>
      <c r="P143" s="158">
        <v>0</v>
      </c>
      <c r="Q143" s="158">
        <f>ROUND(E143*P143,2)</f>
        <v>0</v>
      </c>
      <c r="R143" s="158"/>
      <c r="S143" s="158" t="s">
        <v>143</v>
      </c>
      <c r="T143" s="158" t="s">
        <v>144</v>
      </c>
      <c r="U143" s="158">
        <v>0</v>
      </c>
      <c r="V143" s="158">
        <f>ROUND(E143*U143,2)</f>
        <v>0</v>
      </c>
      <c r="W143" s="158"/>
      <c r="X143" s="158" t="s">
        <v>145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146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3">
        <v>123</v>
      </c>
      <c r="B144" s="174" t="s">
        <v>407</v>
      </c>
      <c r="C144" s="181" t="s">
        <v>408</v>
      </c>
      <c r="D144" s="175" t="s">
        <v>149</v>
      </c>
      <c r="E144" s="176">
        <v>0.87</v>
      </c>
      <c r="F144" s="177"/>
      <c r="G144" s="178">
        <f>ROUND(E144*F144,2)</f>
        <v>0</v>
      </c>
      <c r="H144" s="159"/>
      <c r="I144" s="158">
        <f>ROUND(E144*H144,2)</f>
        <v>0</v>
      </c>
      <c r="J144" s="159"/>
      <c r="K144" s="158">
        <f>ROUND(E144*J144,2)</f>
        <v>0</v>
      </c>
      <c r="L144" s="158">
        <v>21</v>
      </c>
      <c r="M144" s="158">
        <f>G144*(1+L144/100)</f>
        <v>0</v>
      </c>
      <c r="N144" s="158">
        <v>0</v>
      </c>
      <c r="O144" s="158">
        <f>ROUND(E144*N144,2)</f>
        <v>0</v>
      </c>
      <c r="P144" s="158">
        <v>0</v>
      </c>
      <c r="Q144" s="158">
        <f>ROUND(E144*P144,2)</f>
        <v>0</v>
      </c>
      <c r="R144" s="158"/>
      <c r="S144" s="158" t="s">
        <v>143</v>
      </c>
      <c r="T144" s="158" t="s">
        <v>144</v>
      </c>
      <c r="U144" s="158">
        <v>3.327</v>
      </c>
      <c r="V144" s="158">
        <f>ROUND(E144*U144,2)</f>
        <v>2.89</v>
      </c>
      <c r="W144" s="158"/>
      <c r="X144" s="158" t="s">
        <v>145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146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x14ac:dyDescent="0.2">
      <c r="A145" s="161" t="s">
        <v>138</v>
      </c>
      <c r="B145" s="162" t="s">
        <v>92</v>
      </c>
      <c r="C145" s="180" t="s">
        <v>93</v>
      </c>
      <c r="D145" s="163"/>
      <c r="E145" s="164"/>
      <c r="F145" s="165"/>
      <c r="G145" s="166">
        <f>SUMIF(AG146:AG150,"&lt;&gt;NOR",G146:G150)</f>
        <v>0</v>
      </c>
      <c r="H145" s="160"/>
      <c r="I145" s="160">
        <f>SUM(I146:I150)</f>
        <v>0</v>
      </c>
      <c r="J145" s="160"/>
      <c r="K145" s="160">
        <f>SUM(K146:K150)</f>
        <v>0</v>
      </c>
      <c r="L145" s="160"/>
      <c r="M145" s="160">
        <f>SUM(M146:M150)</f>
        <v>0</v>
      </c>
      <c r="N145" s="160"/>
      <c r="O145" s="160">
        <f>SUM(O146:O150)</f>
        <v>0</v>
      </c>
      <c r="P145" s="160"/>
      <c r="Q145" s="160">
        <f>SUM(Q146:Q150)</f>
        <v>0</v>
      </c>
      <c r="R145" s="160"/>
      <c r="S145" s="160"/>
      <c r="T145" s="160"/>
      <c r="U145" s="160"/>
      <c r="V145" s="160">
        <f>SUM(V146:V150)</f>
        <v>10.75</v>
      </c>
      <c r="W145" s="160"/>
      <c r="X145" s="160"/>
      <c r="AG145" t="s">
        <v>139</v>
      </c>
    </row>
    <row r="146" spans="1:60" outlineLevel="1" x14ac:dyDescent="0.2">
      <c r="A146" s="173">
        <v>124</v>
      </c>
      <c r="B146" s="174" t="s">
        <v>409</v>
      </c>
      <c r="C146" s="181" t="s">
        <v>410</v>
      </c>
      <c r="D146" s="175" t="s">
        <v>162</v>
      </c>
      <c r="E146" s="176">
        <v>2.8</v>
      </c>
      <c r="F146" s="177"/>
      <c r="G146" s="178">
        <f>ROUND(E146*F146,2)</f>
        <v>0</v>
      </c>
      <c r="H146" s="159"/>
      <c r="I146" s="158">
        <f>ROUND(E146*H146,2)</f>
        <v>0</v>
      </c>
      <c r="J146" s="159"/>
      <c r="K146" s="158">
        <f>ROUND(E146*J146,2)</f>
        <v>0</v>
      </c>
      <c r="L146" s="158">
        <v>21</v>
      </c>
      <c r="M146" s="158">
        <f>G146*(1+L146/100)</f>
        <v>0</v>
      </c>
      <c r="N146" s="158">
        <v>0</v>
      </c>
      <c r="O146" s="158">
        <f>ROUND(E146*N146,2)</f>
        <v>0</v>
      </c>
      <c r="P146" s="158">
        <v>0</v>
      </c>
      <c r="Q146" s="158">
        <f>ROUND(E146*P146,2)</f>
        <v>0</v>
      </c>
      <c r="R146" s="158"/>
      <c r="S146" s="158" t="s">
        <v>151</v>
      </c>
      <c r="T146" s="158" t="s">
        <v>152</v>
      </c>
      <c r="U146" s="158">
        <v>0.40300000000000002</v>
      </c>
      <c r="V146" s="158">
        <f>ROUND(E146*U146,2)</f>
        <v>1.1299999999999999</v>
      </c>
      <c r="W146" s="158"/>
      <c r="X146" s="158" t="s">
        <v>158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185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73">
        <v>125</v>
      </c>
      <c r="B147" s="174" t="s">
        <v>411</v>
      </c>
      <c r="C147" s="181" t="s">
        <v>412</v>
      </c>
      <c r="D147" s="175" t="s">
        <v>162</v>
      </c>
      <c r="E147" s="176">
        <v>2.8</v>
      </c>
      <c r="F147" s="177"/>
      <c r="G147" s="178">
        <f>ROUND(E147*F147,2)</f>
        <v>0</v>
      </c>
      <c r="H147" s="159"/>
      <c r="I147" s="158">
        <f>ROUND(E147*H147,2)</f>
        <v>0</v>
      </c>
      <c r="J147" s="159"/>
      <c r="K147" s="158">
        <f>ROUND(E147*J147,2)</f>
        <v>0</v>
      </c>
      <c r="L147" s="158">
        <v>21</v>
      </c>
      <c r="M147" s="158">
        <f>G147*(1+L147/100)</f>
        <v>0</v>
      </c>
      <c r="N147" s="158">
        <v>0</v>
      </c>
      <c r="O147" s="158">
        <f>ROUND(E147*N147,2)</f>
        <v>0</v>
      </c>
      <c r="P147" s="158">
        <v>0</v>
      </c>
      <c r="Q147" s="158">
        <f>ROUND(E147*P147,2)</f>
        <v>0</v>
      </c>
      <c r="R147" s="158"/>
      <c r="S147" s="158" t="s">
        <v>151</v>
      </c>
      <c r="T147" s="158" t="s">
        <v>152</v>
      </c>
      <c r="U147" s="158">
        <v>0.156</v>
      </c>
      <c r="V147" s="158">
        <f>ROUND(E147*U147,2)</f>
        <v>0.44</v>
      </c>
      <c r="W147" s="158"/>
      <c r="X147" s="158" t="s">
        <v>158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185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73">
        <v>126</v>
      </c>
      <c r="B148" s="174" t="s">
        <v>413</v>
      </c>
      <c r="C148" s="181" t="s">
        <v>414</v>
      </c>
      <c r="D148" s="175" t="s">
        <v>168</v>
      </c>
      <c r="E148" s="176">
        <v>48</v>
      </c>
      <c r="F148" s="177"/>
      <c r="G148" s="178">
        <f>ROUND(E148*F148,2)</f>
        <v>0</v>
      </c>
      <c r="H148" s="159"/>
      <c r="I148" s="158">
        <f>ROUND(E148*H148,2)</f>
        <v>0</v>
      </c>
      <c r="J148" s="159"/>
      <c r="K148" s="158">
        <f>ROUND(E148*J148,2)</f>
        <v>0</v>
      </c>
      <c r="L148" s="158">
        <v>21</v>
      </c>
      <c r="M148" s="158">
        <f>G148*(1+L148/100)</f>
        <v>0</v>
      </c>
      <c r="N148" s="158">
        <v>0</v>
      </c>
      <c r="O148" s="158">
        <f>ROUND(E148*N148,2)</f>
        <v>0</v>
      </c>
      <c r="P148" s="158">
        <v>0</v>
      </c>
      <c r="Q148" s="158">
        <f>ROUND(E148*P148,2)</f>
        <v>0</v>
      </c>
      <c r="R148" s="158"/>
      <c r="S148" s="158" t="s">
        <v>151</v>
      </c>
      <c r="T148" s="158" t="s">
        <v>152</v>
      </c>
      <c r="U148" s="158">
        <v>8.6999999999999994E-2</v>
      </c>
      <c r="V148" s="158">
        <f>ROUND(E148*U148,2)</f>
        <v>4.18</v>
      </c>
      <c r="W148" s="158"/>
      <c r="X148" s="158" t="s">
        <v>158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185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 x14ac:dyDescent="0.2">
      <c r="A149" s="173">
        <v>127</v>
      </c>
      <c r="B149" s="174" t="s">
        <v>415</v>
      </c>
      <c r="C149" s="181" t="s">
        <v>416</v>
      </c>
      <c r="D149" s="175" t="s">
        <v>168</v>
      </c>
      <c r="E149" s="176">
        <v>36</v>
      </c>
      <c r="F149" s="177"/>
      <c r="G149" s="178">
        <f>ROUND(E149*F149,2)</f>
        <v>0</v>
      </c>
      <c r="H149" s="159"/>
      <c r="I149" s="158">
        <f>ROUND(E149*H149,2)</f>
        <v>0</v>
      </c>
      <c r="J149" s="159"/>
      <c r="K149" s="158">
        <f>ROUND(E149*J149,2)</f>
        <v>0</v>
      </c>
      <c r="L149" s="158">
        <v>21</v>
      </c>
      <c r="M149" s="158">
        <f>G149*(1+L149/100)</f>
        <v>0</v>
      </c>
      <c r="N149" s="158">
        <v>0</v>
      </c>
      <c r="O149" s="158">
        <f>ROUND(E149*N149,2)</f>
        <v>0</v>
      </c>
      <c r="P149" s="158">
        <v>0</v>
      </c>
      <c r="Q149" s="158">
        <f>ROUND(E149*P149,2)</f>
        <v>0</v>
      </c>
      <c r="R149" s="158"/>
      <c r="S149" s="158" t="s">
        <v>151</v>
      </c>
      <c r="T149" s="158" t="s">
        <v>152</v>
      </c>
      <c r="U149" s="158">
        <v>0.11600000000000001</v>
      </c>
      <c r="V149" s="158">
        <f>ROUND(E149*U149,2)</f>
        <v>4.18</v>
      </c>
      <c r="W149" s="158"/>
      <c r="X149" s="158" t="s">
        <v>158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185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3">
        <v>128</v>
      </c>
      <c r="B150" s="174" t="s">
        <v>417</v>
      </c>
      <c r="C150" s="181" t="s">
        <v>418</v>
      </c>
      <c r="D150" s="175" t="s">
        <v>168</v>
      </c>
      <c r="E150" s="176">
        <v>8</v>
      </c>
      <c r="F150" s="177"/>
      <c r="G150" s="178">
        <f>ROUND(E150*F150,2)</f>
        <v>0</v>
      </c>
      <c r="H150" s="159"/>
      <c r="I150" s="158">
        <f>ROUND(E150*H150,2)</f>
        <v>0</v>
      </c>
      <c r="J150" s="159"/>
      <c r="K150" s="158">
        <f>ROUND(E150*J150,2)</f>
        <v>0</v>
      </c>
      <c r="L150" s="158">
        <v>21</v>
      </c>
      <c r="M150" s="158">
        <f>G150*(1+L150/100)</f>
        <v>0</v>
      </c>
      <c r="N150" s="158">
        <v>0</v>
      </c>
      <c r="O150" s="158">
        <f>ROUND(E150*N150,2)</f>
        <v>0</v>
      </c>
      <c r="P150" s="158">
        <v>0</v>
      </c>
      <c r="Q150" s="158">
        <f>ROUND(E150*P150,2)</f>
        <v>0</v>
      </c>
      <c r="R150" s="158"/>
      <c r="S150" s="158" t="s">
        <v>151</v>
      </c>
      <c r="T150" s="158" t="s">
        <v>152</v>
      </c>
      <c r="U150" s="158">
        <v>0.10299999999999999</v>
      </c>
      <c r="V150" s="158">
        <f>ROUND(E150*U150,2)</f>
        <v>0.82</v>
      </c>
      <c r="W150" s="158"/>
      <c r="X150" s="158" t="s">
        <v>158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185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x14ac:dyDescent="0.2">
      <c r="A151" s="161" t="s">
        <v>138</v>
      </c>
      <c r="B151" s="162" t="s">
        <v>94</v>
      </c>
      <c r="C151" s="180" t="s">
        <v>95</v>
      </c>
      <c r="D151" s="163"/>
      <c r="E151" s="164"/>
      <c r="F151" s="165"/>
      <c r="G151" s="166">
        <f>SUMIF(AG152:AG169,"&lt;&gt;NOR",G152:G169)</f>
        <v>0</v>
      </c>
      <c r="H151" s="160"/>
      <c r="I151" s="160">
        <f>SUM(I152:I169)</f>
        <v>0</v>
      </c>
      <c r="J151" s="160"/>
      <c r="K151" s="160">
        <f>SUM(K152:K169)</f>
        <v>0</v>
      </c>
      <c r="L151" s="160"/>
      <c r="M151" s="160">
        <f>SUM(M152:M169)</f>
        <v>0</v>
      </c>
      <c r="N151" s="160"/>
      <c r="O151" s="160">
        <f>SUM(O152:O169)</f>
        <v>0</v>
      </c>
      <c r="P151" s="160"/>
      <c r="Q151" s="160">
        <f>SUM(Q152:Q169)</f>
        <v>0</v>
      </c>
      <c r="R151" s="160"/>
      <c r="S151" s="160"/>
      <c r="T151" s="160"/>
      <c r="U151" s="160"/>
      <c r="V151" s="160">
        <f>SUM(V152:V169)</f>
        <v>0</v>
      </c>
      <c r="W151" s="160"/>
      <c r="X151" s="160"/>
      <c r="AG151" t="s">
        <v>139</v>
      </c>
    </row>
    <row r="152" spans="1:60" outlineLevel="1" x14ac:dyDescent="0.2">
      <c r="A152" s="173">
        <v>129</v>
      </c>
      <c r="B152" s="174" t="s">
        <v>419</v>
      </c>
      <c r="C152" s="181" t="s">
        <v>420</v>
      </c>
      <c r="D152" s="175" t="s">
        <v>270</v>
      </c>
      <c r="E152" s="176">
        <v>1</v>
      </c>
      <c r="F152" s="177"/>
      <c r="G152" s="178">
        <f t="shared" ref="G152:G169" si="63">ROUND(E152*F152,2)</f>
        <v>0</v>
      </c>
      <c r="H152" s="159"/>
      <c r="I152" s="158">
        <f t="shared" ref="I152:I169" si="64">ROUND(E152*H152,2)</f>
        <v>0</v>
      </c>
      <c r="J152" s="159"/>
      <c r="K152" s="158">
        <f t="shared" ref="K152:K169" si="65">ROUND(E152*J152,2)</f>
        <v>0</v>
      </c>
      <c r="L152" s="158">
        <v>21</v>
      </c>
      <c r="M152" s="158">
        <f t="shared" ref="M152:M169" si="66">G152*(1+L152/100)</f>
        <v>0</v>
      </c>
      <c r="N152" s="158">
        <v>0</v>
      </c>
      <c r="O152" s="158">
        <f t="shared" ref="O152:O169" si="67">ROUND(E152*N152,2)</f>
        <v>0</v>
      </c>
      <c r="P152" s="158">
        <v>0</v>
      </c>
      <c r="Q152" s="158">
        <f t="shared" ref="Q152:Q169" si="68">ROUND(E152*P152,2)</f>
        <v>0</v>
      </c>
      <c r="R152" s="158"/>
      <c r="S152" s="158" t="s">
        <v>143</v>
      </c>
      <c r="T152" s="158" t="s">
        <v>144</v>
      </c>
      <c r="U152" s="158">
        <v>0</v>
      </c>
      <c r="V152" s="158">
        <f t="shared" ref="V152:V169" si="69">ROUND(E152*U152,2)</f>
        <v>0</v>
      </c>
      <c r="W152" s="158"/>
      <c r="X152" s="158" t="s">
        <v>145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421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3">
        <v>130</v>
      </c>
      <c r="B153" s="174" t="s">
        <v>422</v>
      </c>
      <c r="C153" s="181" t="s">
        <v>423</v>
      </c>
      <c r="D153" s="175" t="s">
        <v>270</v>
      </c>
      <c r="E153" s="176">
        <v>1</v>
      </c>
      <c r="F153" s="177"/>
      <c r="G153" s="178">
        <f t="shared" si="63"/>
        <v>0</v>
      </c>
      <c r="H153" s="159"/>
      <c r="I153" s="158">
        <f t="shared" si="64"/>
        <v>0</v>
      </c>
      <c r="J153" s="159"/>
      <c r="K153" s="158">
        <f t="shared" si="65"/>
        <v>0</v>
      </c>
      <c r="L153" s="158">
        <v>21</v>
      </c>
      <c r="M153" s="158">
        <f t="shared" si="66"/>
        <v>0</v>
      </c>
      <c r="N153" s="158">
        <v>0</v>
      </c>
      <c r="O153" s="158">
        <f t="shared" si="67"/>
        <v>0</v>
      </c>
      <c r="P153" s="158">
        <v>0</v>
      </c>
      <c r="Q153" s="158">
        <f t="shared" si="68"/>
        <v>0</v>
      </c>
      <c r="R153" s="158"/>
      <c r="S153" s="158" t="s">
        <v>143</v>
      </c>
      <c r="T153" s="158" t="s">
        <v>144</v>
      </c>
      <c r="U153" s="158">
        <v>0</v>
      </c>
      <c r="V153" s="158">
        <f t="shared" si="69"/>
        <v>0</v>
      </c>
      <c r="W153" s="158"/>
      <c r="X153" s="158" t="s">
        <v>145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421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3">
        <v>131</v>
      </c>
      <c r="B154" s="174" t="s">
        <v>424</v>
      </c>
      <c r="C154" s="181" t="s">
        <v>425</v>
      </c>
      <c r="D154" s="175" t="s">
        <v>270</v>
      </c>
      <c r="E154" s="176">
        <v>1</v>
      </c>
      <c r="F154" s="177"/>
      <c r="G154" s="178">
        <f t="shared" si="63"/>
        <v>0</v>
      </c>
      <c r="H154" s="159"/>
      <c r="I154" s="158">
        <f t="shared" si="64"/>
        <v>0</v>
      </c>
      <c r="J154" s="159"/>
      <c r="K154" s="158">
        <f t="shared" si="65"/>
        <v>0</v>
      </c>
      <c r="L154" s="158">
        <v>21</v>
      </c>
      <c r="M154" s="158">
        <f t="shared" si="66"/>
        <v>0</v>
      </c>
      <c r="N154" s="158">
        <v>0</v>
      </c>
      <c r="O154" s="158">
        <f t="shared" si="67"/>
        <v>0</v>
      </c>
      <c r="P154" s="158">
        <v>0</v>
      </c>
      <c r="Q154" s="158">
        <f t="shared" si="68"/>
        <v>0</v>
      </c>
      <c r="R154" s="158"/>
      <c r="S154" s="158" t="s">
        <v>143</v>
      </c>
      <c r="T154" s="158" t="s">
        <v>144</v>
      </c>
      <c r="U154" s="158">
        <v>0</v>
      </c>
      <c r="V154" s="158">
        <f t="shared" si="69"/>
        <v>0</v>
      </c>
      <c r="W154" s="158"/>
      <c r="X154" s="158" t="s">
        <v>145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421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73">
        <v>132</v>
      </c>
      <c r="B155" s="174" t="s">
        <v>426</v>
      </c>
      <c r="C155" s="181" t="s">
        <v>427</v>
      </c>
      <c r="D155" s="175" t="s">
        <v>270</v>
      </c>
      <c r="E155" s="176">
        <v>1</v>
      </c>
      <c r="F155" s="177"/>
      <c r="G155" s="178">
        <f t="shared" si="63"/>
        <v>0</v>
      </c>
      <c r="H155" s="159"/>
      <c r="I155" s="158">
        <f t="shared" si="64"/>
        <v>0</v>
      </c>
      <c r="J155" s="159"/>
      <c r="K155" s="158">
        <f t="shared" si="65"/>
        <v>0</v>
      </c>
      <c r="L155" s="158">
        <v>21</v>
      </c>
      <c r="M155" s="158">
        <f t="shared" si="66"/>
        <v>0</v>
      </c>
      <c r="N155" s="158">
        <v>0</v>
      </c>
      <c r="O155" s="158">
        <f t="shared" si="67"/>
        <v>0</v>
      </c>
      <c r="P155" s="158">
        <v>0</v>
      </c>
      <c r="Q155" s="158">
        <f t="shared" si="68"/>
        <v>0</v>
      </c>
      <c r="R155" s="158"/>
      <c r="S155" s="158" t="s">
        <v>143</v>
      </c>
      <c r="T155" s="158" t="s">
        <v>144</v>
      </c>
      <c r="U155" s="158">
        <v>0</v>
      </c>
      <c r="V155" s="158">
        <f t="shared" si="69"/>
        <v>0</v>
      </c>
      <c r="W155" s="158"/>
      <c r="X155" s="158" t="s">
        <v>158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159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22.5" outlineLevel="1" x14ac:dyDescent="0.2">
      <c r="A156" s="173">
        <v>133</v>
      </c>
      <c r="B156" s="174" t="s">
        <v>428</v>
      </c>
      <c r="C156" s="181" t="s">
        <v>429</v>
      </c>
      <c r="D156" s="175" t="s">
        <v>270</v>
      </c>
      <c r="E156" s="176">
        <v>1</v>
      </c>
      <c r="F156" s="177"/>
      <c r="G156" s="178">
        <f t="shared" si="63"/>
        <v>0</v>
      </c>
      <c r="H156" s="159"/>
      <c r="I156" s="158">
        <f t="shared" si="64"/>
        <v>0</v>
      </c>
      <c r="J156" s="159"/>
      <c r="K156" s="158">
        <f t="shared" si="65"/>
        <v>0</v>
      </c>
      <c r="L156" s="158">
        <v>21</v>
      </c>
      <c r="M156" s="158">
        <f t="shared" si="66"/>
        <v>0</v>
      </c>
      <c r="N156" s="158">
        <v>0</v>
      </c>
      <c r="O156" s="158">
        <f t="shared" si="67"/>
        <v>0</v>
      </c>
      <c r="P156" s="158">
        <v>0</v>
      </c>
      <c r="Q156" s="158">
        <f t="shared" si="68"/>
        <v>0</v>
      </c>
      <c r="R156" s="158"/>
      <c r="S156" s="158" t="s">
        <v>143</v>
      </c>
      <c r="T156" s="158" t="s">
        <v>144</v>
      </c>
      <c r="U156" s="158">
        <v>0</v>
      </c>
      <c r="V156" s="158">
        <f t="shared" si="69"/>
        <v>0</v>
      </c>
      <c r="W156" s="158"/>
      <c r="X156" s="158" t="s">
        <v>145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213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73">
        <v>134</v>
      </c>
      <c r="B157" s="174" t="s">
        <v>430</v>
      </c>
      <c r="C157" s="181" t="s">
        <v>431</v>
      </c>
      <c r="D157" s="175" t="s">
        <v>270</v>
      </c>
      <c r="E157" s="176">
        <v>1</v>
      </c>
      <c r="F157" s="177"/>
      <c r="G157" s="178">
        <f t="shared" si="63"/>
        <v>0</v>
      </c>
      <c r="H157" s="159"/>
      <c r="I157" s="158">
        <f t="shared" si="64"/>
        <v>0</v>
      </c>
      <c r="J157" s="159"/>
      <c r="K157" s="158">
        <f t="shared" si="65"/>
        <v>0</v>
      </c>
      <c r="L157" s="158">
        <v>21</v>
      </c>
      <c r="M157" s="158">
        <f t="shared" si="66"/>
        <v>0</v>
      </c>
      <c r="N157" s="158">
        <v>0</v>
      </c>
      <c r="O157" s="158">
        <f t="shared" si="67"/>
        <v>0</v>
      </c>
      <c r="P157" s="158">
        <v>0</v>
      </c>
      <c r="Q157" s="158">
        <f t="shared" si="68"/>
        <v>0</v>
      </c>
      <c r="R157" s="158"/>
      <c r="S157" s="158" t="s">
        <v>143</v>
      </c>
      <c r="T157" s="158" t="s">
        <v>144</v>
      </c>
      <c r="U157" s="158">
        <v>0</v>
      </c>
      <c r="V157" s="158">
        <f t="shared" si="69"/>
        <v>0</v>
      </c>
      <c r="W157" s="158"/>
      <c r="X157" s="158" t="s">
        <v>158</v>
      </c>
      <c r="Y157" s="151"/>
      <c r="Z157" s="151"/>
      <c r="AA157" s="151"/>
      <c r="AB157" s="151"/>
      <c r="AC157" s="151"/>
      <c r="AD157" s="151"/>
      <c r="AE157" s="151"/>
      <c r="AF157" s="151"/>
      <c r="AG157" s="151" t="s">
        <v>159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22.5" outlineLevel="1" x14ac:dyDescent="0.2">
      <c r="A158" s="173">
        <v>135</v>
      </c>
      <c r="B158" s="174" t="s">
        <v>432</v>
      </c>
      <c r="C158" s="181" t="s">
        <v>433</v>
      </c>
      <c r="D158" s="175" t="s">
        <v>434</v>
      </c>
      <c r="E158" s="176">
        <v>48</v>
      </c>
      <c r="F158" s="177"/>
      <c r="G158" s="178">
        <f t="shared" si="63"/>
        <v>0</v>
      </c>
      <c r="H158" s="159"/>
      <c r="I158" s="158">
        <f t="shared" si="64"/>
        <v>0</v>
      </c>
      <c r="J158" s="159"/>
      <c r="K158" s="158">
        <f t="shared" si="65"/>
        <v>0</v>
      </c>
      <c r="L158" s="158">
        <v>21</v>
      </c>
      <c r="M158" s="158">
        <f t="shared" si="66"/>
        <v>0</v>
      </c>
      <c r="N158" s="158">
        <v>0</v>
      </c>
      <c r="O158" s="158">
        <f t="shared" si="67"/>
        <v>0</v>
      </c>
      <c r="P158" s="158">
        <v>0</v>
      </c>
      <c r="Q158" s="158">
        <f t="shared" si="68"/>
        <v>0</v>
      </c>
      <c r="R158" s="158"/>
      <c r="S158" s="158" t="s">
        <v>143</v>
      </c>
      <c r="T158" s="158" t="s">
        <v>192</v>
      </c>
      <c r="U158" s="158">
        <v>0</v>
      </c>
      <c r="V158" s="158">
        <f t="shared" si="69"/>
        <v>0</v>
      </c>
      <c r="W158" s="158"/>
      <c r="X158" s="158" t="s">
        <v>435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436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73">
        <v>136</v>
      </c>
      <c r="B159" s="174" t="s">
        <v>437</v>
      </c>
      <c r="C159" s="181" t="s">
        <v>438</v>
      </c>
      <c r="D159" s="175" t="s">
        <v>434</v>
      </c>
      <c r="E159" s="176">
        <v>10</v>
      </c>
      <c r="F159" s="177"/>
      <c r="G159" s="178">
        <f t="shared" si="63"/>
        <v>0</v>
      </c>
      <c r="H159" s="159"/>
      <c r="I159" s="158">
        <f t="shared" si="64"/>
        <v>0</v>
      </c>
      <c r="J159" s="159"/>
      <c r="K159" s="158">
        <f t="shared" si="65"/>
        <v>0</v>
      </c>
      <c r="L159" s="158">
        <v>21</v>
      </c>
      <c r="M159" s="158">
        <f t="shared" si="66"/>
        <v>0</v>
      </c>
      <c r="N159" s="158">
        <v>0</v>
      </c>
      <c r="O159" s="158">
        <f t="shared" si="67"/>
        <v>0</v>
      </c>
      <c r="P159" s="158">
        <v>0</v>
      </c>
      <c r="Q159" s="158">
        <f t="shared" si="68"/>
        <v>0</v>
      </c>
      <c r="R159" s="158"/>
      <c r="S159" s="158" t="s">
        <v>143</v>
      </c>
      <c r="T159" s="158" t="s">
        <v>144</v>
      </c>
      <c r="U159" s="158">
        <v>0</v>
      </c>
      <c r="V159" s="158">
        <f t="shared" si="69"/>
        <v>0</v>
      </c>
      <c r="W159" s="158"/>
      <c r="X159" s="158" t="s">
        <v>158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159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73">
        <v>137</v>
      </c>
      <c r="B160" s="174" t="s">
        <v>439</v>
      </c>
      <c r="C160" s="181" t="s">
        <v>440</v>
      </c>
      <c r="D160" s="175" t="s">
        <v>434</v>
      </c>
      <c r="E160" s="176">
        <v>20</v>
      </c>
      <c r="F160" s="177"/>
      <c r="G160" s="178">
        <f t="shared" si="63"/>
        <v>0</v>
      </c>
      <c r="H160" s="159"/>
      <c r="I160" s="158">
        <f t="shared" si="64"/>
        <v>0</v>
      </c>
      <c r="J160" s="159"/>
      <c r="K160" s="158">
        <f t="shared" si="65"/>
        <v>0</v>
      </c>
      <c r="L160" s="158">
        <v>21</v>
      </c>
      <c r="M160" s="158">
        <f t="shared" si="66"/>
        <v>0</v>
      </c>
      <c r="N160" s="158">
        <v>0</v>
      </c>
      <c r="O160" s="158">
        <f t="shared" si="67"/>
        <v>0</v>
      </c>
      <c r="P160" s="158">
        <v>0</v>
      </c>
      <c r="Q160" s="158">
        <f t="shared" si="68"/>
        <v>0</v>
      </c>
      <c r="R160" s="158"/>
      <c r="S160" s="158" t="s">
        <v>143</v>
      </c>
      <c r="T160" s="158" t="s">
        <v>144</v>
      </c>
      <c r="U160" s="158">
        <v>0</v>
      </c>
      <c r="V160" s="158">
        <f t="shared" si="69"/>
        <v>0</v>
      </c>
      <c r="W160" s="158"/>
      <c r="X160" s="158" t="s">
        <v>158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159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22.5" outlineLevel="1" x14ac:dyDescent="0.2">
      <c r="A161" s="173">
        <v>138</v>
      </c>
      <c r="B161" s="174" t="s">
        <v>441</v>
      </c>
      <c r="C161" s="181" t="s">
        <v>442</v>
      </c>
      <c r="D161" s="175" t="s">
        <v>434</v>
      </c>
      <c r="E161" s="176">
        <v>20</v>
      </c>
      <c r="F161" s="177"/>
      <c r="G161" s="178">
        <f t="shared" si="63"/>
        <v>0</v>
      </c>
      <c r="H161" s="159"/>
      <c r="I161" s="158">
        <f t="shared" si="64"/>
        <v>0</v>
      </c>
      <c r="J161" s="159"/>
      <c r="K161" s="158">
        <f t="shared" si="65"/>
        <v>0</v>
      </c>
      <c r="L161" s="158">
        <v>21</v>
      </c>
      <c r="M161" s="158">
        <f t="shared" si="66"/>
        <v>0</v>
      </c>
      <c r="N161" s="158">
        <v>0</v>
      </c>
      <c r="O161" s="158">
        <f t="shared" si="67"/>
        <v>0</v>
      </c>
      <c r="P161" s="158">
        <v>0</v>
      </c>
      <c r="Q161" s="158">
        <f t="shared" si="68"/>
        <v>0</v>
      </c>
      <c r="R161" s="158"/>
      <c r="S161" s="158" t="s">
        <v>143</v>
      </c>
      <c r="T161" s="158" t="s">
        <v>144</v>
      </c>
      <c r="U161" s="158">
        <v>0</v>
      </c>
      <c r="V161" s="158">
        <f t="shared" si="69"/>
        <v>0</v>
      </c>
      <c r="W161" s="158"/>
      <c r="X161" s="158" t="s">
        <v>158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159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73">
        <v>139</v>
      </c>
      <c r="B162" s="174" t="s">
        <v>443</v>
      </c>
      <c r="C162" s="181" t="s">
        <v>444</v>
      </c>
      <c r="D162" s="175" t="s">
        <v>434</v>
      </c>
      <c r="E162" s="176">
        <v>72</v>
      </c>
      <c r="F162" s="177"/>
      <c r="G162" s="178">
        <f t="shared" si="63"/>
        <v>0</v>
      </c>
      <c r="H162" s="159"/>
      <c r="I162" s="158">
        <f t="shared" si="64"/>
        <v>0</v>
      </c>
      <c r="J162" s="159"/>
      <c r="K162" s="158">
        <f t="shared" si="65"/>
        <v>0</v>
      </c>
      <c r="L162" s="158">
        <v>21</v>
      </c>
      <c r="M162" s="158">
        <f t="shared" si="66"/>
        <v>0</v>
      </c>
      <c r="N162" s="158">
        <v>0</v>
      </c>
      <c r="O162" s="158">
        <f t="shared" si="67"/>
        <v>0</v>
      </c>
      <c r="P162" s="158">
        <v>0</v>
      </c>
      <c r="Q162" s="158">
        <f t="shared" si="68"/>
        <v>0</v>
      </c>
      <c r="R162" s="158"/>
      <c r="S162" s="158" t="s">
        <v>143</v>
      </c>
      <c r="T162" s="158" t="s">
        <v>144</v>
      </c>
      <c r="U162" s="158">
        <v>0</v>
      </c>
      <c r="V162" s="158">
        <f t="shared" si="69"/>
        <v>0</v>
      </c>
      <c r="W162" s="158"/>
      <c r="X162" s="158" t="s">
        <v>158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159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73">
        <v>140</v>
      </c>
      <c r="B163" s="174" t="s">
        <v>445</v>
      </c>
      <c r="C163" s="181" t="s">
        <v>446</v>
      </c>
      <c r="D163" s="175" t="s">
        <v>434</v>
      </c>
      <c r="E163" s="176">
        <v>5</v>
      </c>
      <c r="F163" s="177"/>
      <c r="G163" s="178">
        <f t="shared" si="63"/>
        <v>0</v>
      </c>
      <c r="H163" s="159"/>
      <c r="I163" s="158">
        <f t="shared" si="64"/>
        <v>0</v>
      </c>
      <c r="J163" s="159"/>
      <c r="K163" s="158">
        <f t="shared" si="65"/>
        <v>0</v>
      </c>
      <c r="L163" s="158">
        <v>21</v>
      </c>
      <c r="M163" s="158">
        <f t="shared" si="66"/>
        <v>0</v>
      </c>
      <c r="N163" s="158">
        <v>0</v>
      </c>
      <c r="O163" s="158">
        <f t="shared" si="67"/>
        <v>0</v>
      </c>
      <c r="P163" s="158">
        <v>0</v>
      </c>
      <c r="Q163" s="158">
        <f t="shared" si="68"/>
        <v>0</v>
      </c>
      <c r="R163" s="158"/>
      <c r="S163" s="158" t="s">
        <v>143</v>
      </c>
      <c r="T163" s="158" t="s">
        <v>144</v>
      </c>
      <c r="U163" s="158">
        <v>0</v>
      </c>
      <c r="V163" s="158">
        <f t="shared" si="69"/>
        <v>0</v>
      </c>
      <c r="W163" s="158"/>
      <c r="X163" s="158" t="s">
        <v>158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159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3">
        <v>141</v>
      </c>
      <c r="B164" s="174" t="s">
        <v>447</v>
      </c>
      <c r="C164" s="181" t="s">
        <v>448</v>
      </c>
      <c r="D164" s="175" t="s">
        <v>270</v>
      </c>
      <c r="E164" s="176">
        <v>1</v>
      </c>
      <c r="F164" s="177"/>
      <c r="G164" s="178">
        <f t="shared" si="63"/>
        <v>0</v>
      </c>
      <c r="H164" s="159"/>
      <c r="I164" s="158">
        <f t="shared" si="64"/>
        <v>0</v>
      </c>
      <c r="J164" s="159"/>
      <c r="K164" s="158">
        <f t="shared" si="65"/>
        <v>0</v>
      </c>
      <c r="L164" s="158">
        <v>21</v>
      </c>
      <c r="M164" s="158">
        <f t="shared" si="66"/>
        <v>0</v>
      </c>
      <c r="N164" s="158">
        <v>0</v>
      </c>
      <c r="O164" s="158">
        <f t="shared" si="67"/>
        <v>0</v>
      </c>
      <c r="P164" s="158">
        <v>0</v>
      </c>
      <c r="Q164" s="158">
        <f t="shared" si="68"/>
        <v>0</v>
      </c>
      <c r="R164" s="158"/>
      <c r="S164" s="158" t="s">
        <v>143</v>
      </c>
      <c r="T164" s="158" t="s">
        <v>144</v>
      </c>
      <c r="U164" s="158">
        <v>0</v>
      </c>
      <c r="V164" s="158">
        <f t="shared" si="69"/>
        <v>0</v>
      </c>
      <c r="W164" s="158"/>
      <c r="X164" s="158" t="s">
        <v>158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159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73">
        <v>142</v>
      </c>
      <c r="B165" s="174" t="s">
        <v>449</v>
      </c>
      <c r="C165" s="181" t="s">
        <v>450</v>
      </c>
      <c r="D165" s="175" t="s">
        <v>270</v>
      </c>
      <c r="E165" s="176">
        <v>1</v>
      </c>
      <c r="F165" s="177"/>
      <c r="G165" s="178">
        <f t="shared" si="63"/>
        <v>0</v>
      </c>
      <c r="H165" s="159"/>
      <c r="I165" s="158">
        <f t="shared" si="64"/>
        <v>0</v>
      </c>
      <c r="J165" s="159"/>
      <c r="K165" s="158">
        <f t="shared" si="65"/>
        <v>0</v>
      </c>
      <c r="L165" s="158">
        <v>21</v>
      </c>
      <c r="M165" s="158">
        <f t="shared" si="66"/>
        <v>0</v>
      </c>
      <c r="N165" s="158">
        <v>1.1299999999999999E-3</v>
      </c>
      <c r="O165" s="158">
        <f t="shared" si="67"/>
        <v>0</v>
      </c>
      <c r="P165" s="158">
        <v>0</v>
      </c>
      <c r="Q165" s="158">
        <f t="shared" si="68"/>
        <v>0</v>
      </c>
      <c r="R165" s="158"/>
      <c r="S165" s="158" t="s">
        <v>151</v>
      </c>
      <c r="T165" s="158" t="s">
        <v>152</v>
      </c>
      <c r="U165" s="158">
        <v>0</v>
      </c>
      <c r="V165" s="158">
        <f t="shared" si="69"/>
        <v>0</v>
      </c>
      <c r="W165" s="158"/>
      <c r="X165" s="158" t="s">
        <v>158</v>
      </c>
      <c r="Y165" s="151"/>
      <c r="Z165" s="151"/>
      <c r="AA165" s="151"/>
      <c r="AB165" s="151"/>
      <c r="AC165" s="151"/>
      <c r="AD165" s="151"/>
      <c r="AE165" s="151"/>
      <c r="AF165" s="151"/>
      <c r="AG165" s="151" t="s">
        <v>185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73">
        <v>143</v>
      </c>
      <c r="B166" s="174" t="s">
        <v>451</v>
      </c>
      <c r="C166" s="181" t="s">
        <v>452</v>
      </c>
      <c r="D166" s="175" t="s">
        <v>142</v>
      </c>
      <c r="E166" s="176">
        <v>2</v>
      </c>
      <c r="F166" s="177"/>
      <c r="G166" s="178">
        <f t="shared" si="63"/>
        <v>0</v>
      </c>
      <c r="H166" s="159"/>
      <c r="I166" s="158">
        <f t="shared" si="64"/>
        <v>0</v>
      </c>
      <c r="J166" s="159"/>
      <c r="K166" s="158">
        <f t="shared" si="65"/>
        <v>0</v>
      </c>
      <c r="L166" s="158">
        <v>21</v>
      </c>
      <c r="M166" s="158">
        <f t="shared" si="66"/>
        <v>0</v>
      </c>
      <c r="N166" s="158">
        <v>0</v>
      </c>
      <c r="O166" s="158">
        <f t="shared" si="67"/>
        <v>0</v>
      </c>
      <c r="P166" s="158">
        <v>0</v>
      </c>
      <c r="Q166" s="158">
        <f t="shared" si="68"/>
        <v>0</v>
      </c>
      <c r="R166" s="158"/>
      <c r="S166" s="158" t="s">
        <v>143</v>
      </c>
      <c r="T166" s="158" t="s">
        <v>144</v>
      </c>
      <c r="U166" s="158">
        <v>0</v>
      </c>
      <c r="V166" s="158">
        <f t="shared" si="69"/>
        <v>0</v>
      </c>
      <c r="W166" s="158"/>
      <c r="X166" s="158" t="s">
        <v>158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159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73">
        <v>144</v>
      </c>
      <c r="B167" s="174" t="s">
        <v>453</v>
      </c>
      <c r="C167" s="181" t="s">
        <v>454</v>
      </c>
      <c r="D167" s="175" t="s">
        <v>455</v>
      </c>
      <c r="E167" s="176">
        <v>5</v>
      </c>
      <c r="F167" s="177"/>
      <c r="G167" s="178">
        <f t="shared" si="63"/>
        <v>0</v>
      </c>
      <c r="H167" s="159"/>
      <c r="I167" s="158">
        <f t="shared" si="64"/>
        <v>0</v>
      </c>
      <c r="J167" s="159"/>
      <c r="K167" s="158">
        <f t="shared" si="65"/>
        <v>0</v>
      </c>
      <c r="L167" s="158">
        <v>21</v>
      </c>
      <c r="M167" s="158">
        <f t="shared" si="66"/>
        <v>0</v>
      </c>
      <c r="N167" s="158">
        <v>0</v>
      </c>
      <c r="O167" s="158">
        <f t="shared" si="67"/>
        <v>0</v>
      </c>
      <c r="P167" s="158">
        <v>0</v>
      </c>
      <c r="Q167" s="158">
        <f t="shared" si="68"/>
        <v>0</v>
      </c>
      <c r="R167" s="158"/>
      <c r="S167" s="158" t="s">
        <v>143</v>
      </c>
      <c r="T167" s="158" t="s">
        <v>192</v>
      </c>
      <c r="U167" s="158">
        <v>0</v>
      </c>
      <c r="V167" s="158">
        <f t="shared" si="69"/>
        <v>0</v>
      </c>
      <c r="W167" s="158"/>
      <c r="X167" s="158" t="s">
        <v>158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165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73">
        <v>145</v>
      </c>
      <c r="B168" s="174" t="s">
        <v>456</v>
      </c>
      <c r="C168" s="181" t="s">
        <v>457</v>
      </c>
      <c r="D168" s="175" t="s">
        <v>270</v>
      </c>
      <c r="E168" s="176">
        <v>1</v>
      </c>
      <c r="F168" s="177"/>
      <c r="G168" s="178">
        <f t="shared" si="63"/>
        <v>0</v>
      </c>
      <c r="H168" s="159"/>
      <c r="I168" s="158">
        <f t="shared" si="64"/>
        <v>0</v>
      </c>
      <c r="J168" s="159"/>
      <c r="K168" s="158">
        <f t="shared" si="65"/>
        <v>0</v>
      </c>
      <c r="L168" s="158">
        <v>21</v>
      </c>
      <c r="M168" s="158">
        <f t="shared" si="66"/>
        <v>0</v>
      </c>
      <c r="N168" s="158">
        <v>0</v>
      </c>
      <c r="O168" s="158">
        <f t="shared" si="67"/>
        <v>0</v>
      </c>
      <c r="P168" s="158">
        <v>0</v>
      </c>
      <c r="Q168" s="158">
        <f t="shared" si="68"/>
        <v>0</v>
      </c>
      <c r="R168" s="158"/>
      <c r="S168" s="158" t="s">
        <v>143</v>
      </c>
      <c r="T168" s="158" t="s">
        <v>192</v>
      </c>
      <c r="U168" s="158">
        <v>0</v>
      </c>
      <c r="V168" s="158">
        <f t="shared" si="69"/>
        <v>0</v>
      </c>
      <c r="W168" s="158"/>
      <c r="X168" s="158" t="s">
        <v>158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185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73">
        <v>146</v>
      </c>
      <c r="B169" s="174" t="s">
        <v>458</v>
      </c>
      <c r="C169" s="181" t="s">
        <v>459</v>
      </c>
      <c r="D169" s="175" t="s">
        <v>270</v>
      </c>
      <c r="E169" s="176">
        <v>1</v>
      </c>
      <c r="F169" s="177"/>
      <c r="G169" s="178">
        <f t="shared" si="63"/>
        <v>0</v>
      </c>
      <c r="H169" s="159"/>
      <c r="I169" s="158">
        <f t="shared" si="64"/>
        <v>0</v>
      </c>
      <c r="J169" s="159"/>
      <c r="K169" s="158">
        <f t="shared" si="65"/>
        <v>0</v>
      </c>
      <c r="L169" s="158">
        <v>21</v>
      </c>
      <c r="M169" s="158">
        <f t="shared" si="66"/>
        <v>0</v>
      </c>
      <c r="N169" s="158">
        <v>0</v>
      </c>
      <c r="O169" s="158">
        <f t="shared" si="67"/>
        <v>0</v>
      </c>
      <c r="P169" s="158">
        <v>0</v>
      </c>
      <c r="Q169" s="158">
        <f t="shared" si="68"/>
        <v>0</v>
      </c>
      <c r="R169" s="158"/>
      <c r="S169" s="158" t="s">
        <v>143</v>
      </c>
      <c r="T169" s="158" t="s">
        <v>144</v>
      </c>
      <c r="U169" s="158">
        <v>0</v>
      </c>
      <c r="V169" s="158">
        <f t="shared" si="69"/>
        <v>0</v>
      </c>
      <c r="W169" s="158"/>
      <c r="X169" s="158" t="s">
        <v>158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185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x14ac:dyDescent="0.2">
      <c r="A170" s="161" t="s">
        <v>138</v>
      </c>
      <c r="B170" s="162" t="s">
        <v>96</v>
      </c>
      <c r="C170" s="180" t="s">
        <v>97</v>
      </c>
      <c r="D170" s="163"/>
      <c r="E170" s="164"/>
      <c r="F170" s="165"/>
      <c r="G170" s="166">
        <f>SUMIF(AG171:AG171,"&lt;&gt;NOR",G171:G171)</f>
        <v>0</v>
      </c>
      <c r="H170" s="160"/>
      <c r="I170" s="160">
        <f>SUM(I171:I171)</f>
        <v>0</v>
      </c>
      <c r="J170" s="160"/>
      <c r="K170" s="160">
        <f>SUM(K171:K171)</f>
        <v>0</v>
      </c>
      <c r="L170" s="160"/>
      <c r="M170" s="160">
        <f>SUM(M171:M171)</f>
        <v>0</v>
      </c>
      <c r="N170" s="160"/>
      <c r="O170" s="160">
        <f>SUM(O171:O171)</f>
        <v>0</v>
      </c>
      <c r="P170" s="160"/>
      <c r="Q170" s="160">
        <f>SUM(Q171:Q171)</f>
        <v>0</v>
      </c>
      <c r="R170" s="160"/>
      <c r="S170" s="160"/>
      <c r="T170" s="160"/>
      <c r="U170" s="160"/>
      <c r="V170" s="160">
        <f>SUM(V171:V171)</f>
        <v>0</v>
      </c>
      <c r="W170" s="160"/>
      <c r="X170" s="160"/>
      <c r="AG170" t="s">
        <v>139</v>
      </c>
    </row>
    <row r="171" spans="1:60" ht="33.75" outlineLevel="1" x14ac:dyDescent="0.2">
      <c r="A171" s="173">
        <v>147</v>
      </c>
      <c r="B171" s="174" t="s">
        <v>42</v>
      </c>
      <c r="C171" s="181" t="s">
        <v>460</v>
      </c>
      <c r="D171" s="175" t="s">
        <v>270</v>
      </c>
      <c r="E171" s="176">
        <v>1</v>
      </c>
      <c r="F171" s="177"/>
      <c r="G171" s="178">
        <f>ROUND(E171*F171,2)</f>
        <v>0</v>
      </c>
      <c r="H171" s="159"/>
      <c r="I171" s="158">
        <f>ROUND(E171*H171,2)</f>
        <v>0</v>
      </c>
      <c r="J171" s="159"/>
      <c r="K171" s="158">
        <f>ROUND(E171*J171,2)</f>
        <v>0</v>
      </c>
      <c r="L171" s="158">
        <v>21</v>
      </c>
      <c r="M171" s="158">
        <f>G171*(1+L171/100)</f>
        <v>0</v>
      </c>
      <c r="N171" s="158">
        <v>0</v>
      </c>
      <c r="O171" s="158">
        <f>ROUND(E171*N171,2)</f>
        <v>0</v>
      </c>
      <c r="P171" s="158">
        <v>0</v>
      </c>
      <c r="Q171" s="158">
        <f>ROUND(E171*P171,2)</f>
        <v>0</v>
      </c>
      <c r="R171" s="158"/>
      <c r="S171" s="158" t="s">
        <v>143</v>
      </c>
      <c r="T171" s="158" t="s">
        <v>144</v>
      </c>
      <c r="U171" s="158">
        <v>0</v>
      </c>
      <c r="V171" s="158">
        <f>ROUND(E171*U171,2)</f>
        <v>0</v>
      </c>
      <c r="W171" s="158"/>
      <c r="X171" s="158" t="s">
        <v>145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461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x14ac:dyDescent="0.2">
      <c r="A172" s="161" t="s">
        <v>138</v>
      </c>
      <c r="B172" s="162" t="s">
        <v>98</v>
      </c>
      <c r="C172" s="180" t="s">
        <v>99</v>
      </c>
      <c r="D172" s="163"/>
      <c r="E172" s="164"/>
      <c r="F172" s="165"/>
      <c r="G172" s="166">
        <f>SUMIF(AG173:AG182,"&lt;&gt;NOR",G173:G182)</f>
        <v>0</v>
      </c>
      <c r="H172" s="160"/>
      <c r="I172" s="160">
        <f>SUM(I173:I182)</f>
        <v>0</v>
      </c>
      <c r="J172" s="160"/>
      <c r="K172" s="160">
        <f>SUM(K173:K182)</f>
        <v>0</v>
      </c>
      <c r="L172" s="160"/>
      <c r="M172" s="160">
        <f>SUM(M173:M182)</f>
        <v>0</v>
      </c>
      <c r="N172" s="160"/>
      <c r="O172" s="160">
        <f>SUM(O173:O182)</f>
        <v>0</v>
      </c>
      <c r="P172" s="160"/>
      <c r="Q172" s="160">
        <f>SUM(Q173:Q182)</f>
        <v>0</v>
      </c>
      <c r="R172" s="160"/>
      <c r="S172" s="160"/>
      <c r="T172" s="160"/>
      <c r="U172" s="160"/>
      <c r="V172" s="160">
        <f>SUM(V173:V182)</f>
        <v>0</v>
      </c>
      <c r="W172" s="160"/>
      <c r="X172" s="160"/>
      <c r="AG172" t="s">
        <v>139</v>
      </c>
    </row>
    <row r="173" spans="1:60" ht="22.5" outlineLevel="1" x14ac:dyDescent="0.2">
      <c r="A173" s="173">
        <v>148</v>
      </c>
      <c r="B173" s="174" t="s">
        <v>462</v>
      </c>
      <c r="C173" s="181" t="s">
        <v>463</v>
      </c>
      <c r="D173" s="175" t="s">
        <v>142</v>
      </c>
      <c r="E173" s="176">
        <v>1</v>
      </c>
      <c r="F173" s="177"/>
      <c r="G173" s="178">
        <f t="shared" ref="G173:G182" si="70">ROUND(E173*F173,2)</f>
        <v>0</v>
      </c>
      <c r="H173" s="159"/>
      <c r="I173" s="158">
        <f t="shared" ref="I173:I182" si="71">ROUND(E173*H173,2)</f>
        <v>0</v>
      </c>
      <c r="J173" s="159"/>
      <c r="K173" s="158">
        <f t="shared" ref="K173:K182" si="72">ROUND(E173*J173,2)</f>
        <v>0</v>
      </c>
      <c r="L173" s="158">
        <v>21</v>
      </c>
      <c r="M173" s="158">
        <f t="shared" ref="M173:M182" si="73">G173*(1+L173/100)</f>
        <v>0</v>
      </c>
      <c r="N173" s="158">
        <v>0</v>
      </c>
      <c r="O173" s="158">
        <f t="shared" ref="O173:O182" si="74">ROUND(E173*N173,2)</f>
        <v>0</v>
      </c>
      <c r="P173" s="158">
        <v>0</v>
      </c>
      <c r="Q173" s="158">
        <f t="shared" ref="Q173:Q182" si="75">ROUND(E173*P173,2)</f>
        <v>0</v>
      </c>
      <c r="R173" s="158"/>
      <c r="S173" s="158" t="s">
        <v>143</v>
      </c>
      <c r="T173" s="158" t="s">
        <v>144</v>
      </c>
      <c r="U173" s="158">
        <v>0</v>
      </c>
      <c r="V173" s="158">
        <f t="shared" ref="V173:V182" si="76">ROUND(E173*U173,2)</f>
        <v>0</v>
      </c>
      <c r="W173" s="158"/>
      <c r="X173" s="158" t="s">
        <v>145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461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73">
        <v>149</v>
      </c>
      <c r="B174" s="174" t="s">
        <v>464</v>
      </c>
      <c r="C174" s="181" t="s">
        <v>465</v>
      </c>
      <c r="D174" s="175" t="s">
        <v>142</v>
      </c>
      <c r="E174" s="176">
        <v>2</v>
      </c>
      <c r="F174" s="177"/>
      <c r="G174" s="178">
        <f t="shared" si="70"/>
        <v>0</v>
      </c>
      <c r="H174" s="159"/>
      <c r="I174" s="158">
        <f t="shared" si="71"/>
        <v>0</v>
      </c>
      <c r="J174" s="159"/>
      <c r="K174" s="158">
        <f t="shared" si="72"/>
        <v>0</v>
      </c>
      <c r="L174" s="158">
        <v>21</v>
      </c>
      <c r="M174" s="158">
        <f t="shared" si="73"/>
        <v>0</v>
      </c>
      <c r="N174" s="158">
        <v>0</v>
      </c>
      <c r="O174" s="158">
        <f t="shared" si="74"/>
        <v>0</v>
      </c>
      <c r="P174" s="158">
        <v>0</v>
      </c>
      <c r="Q174" s="158">
        <f t="shared" si="75"/>
        <v>0</v>
      </c>
      <c r="R174" s="158"/>
      <c r="S174" s="158" t="s">
        <v>143</v>
      </c>
      <c r="T174" s="158" t="s">
        <v>144</v>
      </c>
      <c r="U174" s="158">
        <v>0</v>
      </c>
      <c r="V174" s="158">
        <f t="shared" si="76"/>
        <v>0</v>
      </c>
      <c r="W174" s="158"/>
      <c r="X174" s="158" t="s">
        <v>145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461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3">
        <v>150</v>
      </c>
      <c r="B175" s="174" t="s">
        <v>466</v>
      </c>
      <c r="C175" s="181" t="s">
        <v>467</v>
      </c>
      <c r="D175" s="175" t="s">
        <v>142</v>
      </c>
      <c r="E175" s="176">
        <v>2</v>
      </c>
      <c r="F175" s="177"/>
      <c r="G175" s="178">
        <f t="shared" si="70"/>
        <v>0</v>
      </c>
      <c r="H175" s="159"/>
      <c r="I175" s="158">
        <f t="shared" si="71"/>
        <v>0</v>
      </c>
      <c r="J175" s="159"/>
      <c r="K175" s="158">
        <f t="shared" si="72"/>
        <v>0</v>
      </c>
      <c r="L175" s="158">
        <v>21</v>
      </c>
      <c r="M175" s="158">
        <f t="shared" si="73"/>
        <v>0</v>
      </c>
      <c r="N175" s="158">
        <v>0</v>
      </c>
      <c r="O175" s="158">
        <f t="shared" si="74"/>
        <v>0</v>
      </c>
      <c r="P175" s="158">
        <v>0</v>
      </c>
      <c r="Q175" s="158">
        <f t="shared" si="75"/>
        <v>0</v>
      </c>
      <c r="R175" s="158"/>
      <c r="S175" s="158" t="s">
        <v>143</v>
      </c>
      <c r="T175" s="158" t="s">
        <v>144</v>
      </c>
      <c r="U175" s="158">
        <v>0</v>
      </c>
      <c r="V175" s="158">
        <f t="shared" si="76"/>
        <v>0</v>
      </c>
      <c r="W175" s="158"/>
      <c r="X175" s="158" t="s">
        <v>145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461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73">
        <v>151</v>
      </c>
      <c r="B176" s="174" t="s">
        <v>468</v>
      </c>
      <c r="C176" s="181" t="s">
        <v>469</v>
      </c>
      <c r="D176" s="175" t="s">
        <v>142</v>
      </c>
      <c r="E176" s="176">
        <v>1</v>
      </c>
      <c r="F176" s="177"/>
      <c r="G176" s="178">
        <f t="shared" si="70"/>
        <v>0</v>
      </c>
      <c r="H176" s="159"/>
      <c r="I176" s="158">
        <f t="shared" si="71"/>
        <v>0</v>
      </c>
      <c r="J176" s="159"/>
      <c r="K176" s="158">
        <f t="shared" si="72"/>
        <v>0</v>
      </c>
      <c r="L176" s="158">
        <v>21</v>
      </c>
      <c r="M176" s="158">
        <f t="shared" si="73"/>
        <v>0</v>
      </c>
      <c r="N176" s="158">
        <v>0</v>
      </c>
      <c r="O176" s="158">
        <f t="shared" si="74"/>
        <v>0</v>
      </c>
      <c r="P176" s="158">
        <v>0</v>
      </c>
      <c r="Q176" s="158">
        <f t="shared" si="75"/>
        <v>0</v>
      </c>
      <c r="R176" s="158"/>
      <c r="S176" s="158" t="s">
        <v>143</v>
      </c>
      <c r="T176" s="158" t="s">
        <v>144</v>
      </c>
      <c r="U176" s="158">
        <v>0</v>
      </c>
      <c r="V176" s="158">
        <f t="shared" si="76"/>
        <v>0</v>
      </c>
      <c r="W176" s="158"/>
      <c r="X176" s="158" t="s">
        <v>145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461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73">
        <v>152</v>
      </c>
      <c r="B177" s="174" t="s">
        <v>470</v>
      </c>
      <c r="C177" s="181" t="s">
        <v>471</v>
      </c>
      <c r="D177" s="175" t="s">
        <v>142</v>
      </c>
      <c r="E177" s="176">
        <v>1</v>
      </c>
      <c r="F177" s="177"/>
      <c r="G177" s="178">
        <f t="shared" si="70"/>
        <v>0</v>
      </c>
      <c r="H177" s="159"/>
      <c r="I177" s="158">
        <f t="shared" si="71"/>
        <v>0</v>
      </c>
      <c r="J177" s="159"/>
      <c r="K177" s="158">
        <f t="shared" si="72"/>
        <v>0</v>
      </c>
      <c r="L177" s="158">
        <v>21</v>
      </c>
      <c r="M177" s="158">
        <f t="shared" si="73"/>
        <v>0</v>
      </c>
      <c r="N177" s="158">
        <v>0</v>
      </c>
      <c r="O177" s="158">
        <f t="shared" si="74"/>
        <v>0</v>
      </c>
      <c r="P177" s="158">
        <v>0</v>
      </c>
      <c r="Q177" s="158">
        <f t="shared" si="75"/>
        <v>0</v>
      </c>
      <c r="R177" s="158"/>
      <c r="S177" s="158" t="s">
        <v>143</v>
      </c>
      <c r="T177" s="158" t="s">
        <v>144</v>
      </c>
      <c r="U177" s="158">
        <v>0</v>
      </c>
      <c r="V177" s="158">
        <f t="shared" si="76"/>
        <v>0</v>
      </c>
      <c r="W177" s="158"/>
      <c r="X177" s="158" t="s">
        <v>145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461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73">
        <v>153</v>
      </c>
      <c r="B178" s="174" t="s">
        <v>472</v>
      </c>
      <c r="C178" s="181" t="s">
        <v>473</v>
      </c>
      <c r="D178" s="175" t="s">
        <v>142</v>
      </c>
      <c r="E178" s="176">
        <v>1</v>
      </c>
      <c r="F178" s="177"/>
      <c r="G178" s="178">
        <f t="shared" si="70"/>
        <v>0</v>
      </c>
      <c r="H178" s="159"/>
      <c r="I178" s="158">
        <f t="shared" si="71"/>
        <v>0</v>
      </c>
      <c r="J178" s="159"/>
      <c r="K178" s="158">
        <f t="shared" si="72"/>
        <v>0</v>
      </c>
      <c r="L178" s="158">
        <v>21</v>
      </c>
      <c r="M178" s="158">
        <f t="shared" si="73"/>
        <v>0</v>
      </c>
      <c r="N178" s="158">
        <v>0</v>
      </c>
      <c r="O178" s="158">
        <f t="shared" si="74"/>
        <v>0</v>
      </c>
      <c r="P178" s="158">
        <v>0</v>
      </c>
      <c r="Q178" s="158">
        <f t="shared" si="75"/>
        <v>0</v>
      </c>
      <c r="R178" s="158"/>
      <c r="S178" s="158" t="s">
        <v>143</v>
      </c>
      <c r="T178" s="158" t="s">
        <v>144</v>
      </c>
      <c r="U178" s="158">
        <v>0</v>
      </c>
      <c r="V178" s="158">
        <f t="shared" si="76"/>
        <v>0</v>
      </c>
      <c r="W178" s="158"/>
      <c r="X178" s="158" t="s">
        <v>145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461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73">
        <v>154</v>
      </c>
      <c r="B179" s="174" t="s">
        <v>474</v>
      </c>
      <c r="C179" s="181" t="s">
        <v>475</v>
      </c>
      <c r="D179" s="175" t="s">
        <v>142</v>
      </c>
      <c r="E179" s="176">
        <v>1</v>
      </c>
      <c r="F179" s="177"/>
      <c r="G179" s="178">
        <f t="shared" si="70"/>
        <v>0</v>
      </c>
      <c r="H179" s="159"/>
      <c r="I179" s="158">
        <f t="shared" si="71"/>
        <v>0</v>
      </c>
      <c r="J179" s="159"/>
      <c r="K179" s="158">
        <f t="shared" si="72"/>
        <v>0</v>
      </c>
      <c r="L179" s="158">
        <v>21</v>
      </c>
      <c r="M179" s="158">
        <f t="shared" si="73"/>
        <v>0</v>
      </c>
      <c r="N179" s="158">
        <v>0</v>
      </c>
      <c r="O179" s="158">
        <f t="shared" si="74"/>
        <v>0</v>
      </c>
      <c r="P179" s="158">
        <v>0</v>
      </c>
      <c r="Q179" s="158">
        <f t="shared" si="75"/>
        <v>0</v>
      </c>
      <c r="R179" s="158"/>
      <c r="S179" s="158" t="s">
        <v>143</v>
      </c>
      <c r="T179" s="158" t="s">
        <v>144</v>
      </c>
      <c r="U179" s="158">
        <v>0</v>
      </c>
      <c r="V179" s="158">
        <f t="shared" si="76"/>
        <v>0</v>
      </c>
      <c r="W179" s="158"/>
      <c r="X179" s="158" t="s">
        <v>145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461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3">
        <v>155</v>
      </c>
      <c r="B180" s="174" t="s">
        <v>476</v>
      </c>
      <c r="C180" s="181" t="s">
        <v>477</v>
      </c>
      <c r="D180" s="175" t="s">
        <v>142</v>
      </c>
      <c r="E180" s="176">
        <v>1</v>
      </c>
      <c r="F180" s="177"/>
      <c r="G180" s="178">
        <f t="shared" si="70"/>
        <v>0</v>
      </c>
      <c r="H180" s="159"/>
      <c r="I180" s="158">
        <f t="shared" si="71"/>
        <v>0</v>
      </c>
      <c r="J180" s="159"/>
      <c r="K180" s="158">
        <f t="shared" si="72"/>
        <v>0</v>
      </c>
      <c r="L180" s="158">
        <v>21</v>
      </c>
      <c r="M180" s="158">
        <f t="shared" si="73"/>
        <v>0</v>
      </c>
      <c r="N180" s="158">
        <v>0</v>
      </c>
      <c r="O180" s="158">
        <f t="shared" si="74"/>
        <v>0</v>
      </c>
      <c r="P180" s="158">
        <v>0</v>
      </c>
      <c r="Q180" s="158">
        <f t="shared" si="75"/>
        <v>0</v>
      </c>
      <c r="R180" s="158"/>
      <c r="S180" s="158" t="s">
        <v>143</v>
      </c>
      <c r="T180" s="158" t="s">
        <v>144</v>
      </c>
      <c r="U180" s="158">
        <v>0</v>
      </c>
      <c r="V180" s="158">
        <f t="shared" si="76"/>
        <v>0</v>
      </c>
      <c r="W180" s="158"/>
      <c r="X180" s="158" t="s">
        <v>145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461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3">
        <v>156</v>
      </c>
      <c r="B181" s="174" t="s">
        <v>478</v>
      </c>
      <c r="C181" s="181" t="s">
        <v>479</v>
      </c>
      <c r="D181" s="175" t="s">
        <v>142</v>
      </c>
      <c r="E181" s="176">
        <v>1</v>
      </c>
      <c r="F181" s="177"/>
      <c r="G181" s="178">
        <f t="shared" si="70"/>
        <v>0</v>
      </c>
      <c r="H181" s="159"/>
      <c r="I181" s="158">
        <f t="shared" si="71"/>
        <v>0</v>
      </c>
      <c r="J181" s="159"/>
      <c r="K181" s="158">
        <f t="shared" si="72"/>
        <v>0</v>
      </c>
      <c r="L181" s="158">
        <v>21</v>
      </c>
      <c r="M181" s="158">
        <f t="shared" si="73"/>
        <v>0</v>
      </c>
      <c r="N181" s="158">
        <v>0</v>
      </c>
      <c r="O181" s="158">
        <f t="shared" si="74"/>
        <v>0</v>
      </c>
      <c r="P181" s="158">
        <v>0</v>
      </c>
      <c r="Q181" s="158">
        <f t="shared" si="75"/>
        <v>0</v>
      </c>
      <c r="R181" s="158"/>
      <c r="S181" s="158" t="s">
        <v>143</v>
      </c>
      <c r="T181" s="158" t="s">
        <v>144</v>
      </c>
      <c r="U181" s="158">
        <v>0</v>
      </c>
      <c r="V181" s="158">
        <f t="shared" si="76"/>
        <v>0</v>
      </c>
      <c r="W181" s="158"/>
      <c r="X181" s="158" t="s">
        <v>145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146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3">
        <v>157</v>
      </c>
      <c r="B182" s="174" t="s">
        <v>480</v>
      </c>
      <c r="C182" s="181" t="s">
        <v>481</v>
      </c>
      <c r="D182" s="175" t="s">
        <v>142</v>
      </c>
      <c r="E182" s="176">
        <v>1</v>
      </c>
      <c r="F182" s="177"/>
      <c r="G182" s="178">
        <f t="shared" si="70"/>
        <v>0</v>
      </c>
      <c r="H182" s="159"/>
      <c r="I182" s="158">
        <f t="shared" si="71"/>
        <v>0</v>
      </c>
      <c r="J182" s="159"/>
      <c r="K182" s="158">
        <f t="shared" si="72"/>
        <v>0</v>
      </c>
      <c r="L182" s="158">
        <v>21</v>
      </c>
      <c r="M182" s="158">
        <f t="shared" si="73"/>
        <v>0</v>
      </c>
      <c r="N182" s="158">
        <v>0</v>
      </c>
      <c r="O182" s="158">
        <f t="shared" si="74"/>
        <v>0</v>
      </c>
      <c r="P182" s="158">
        <v>0</v>
      </c>
      <c r="Q182" s="158">
        <f t="shared" si="75"/>
        <v>0</v>
      </c>
      <c r="R182" s="158"/>
      <c r="S182" s="158" t="s">
        <v>143</v>
      </c>
      <c r="T182" s="158" t="s">
        <v>144</v>
      </c>
      <c r="U182" s="158">
        <v>0</v>
      </c>
      <c r="V182" s="158">
        <f t="shared" si="76"/>
        <v>0</v>
      </c>
      <c r="W182" s="158"/>
      <c r="X182" s="158" t="s">
        <v>145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461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x14ac:dyDescent="0.2">
      <c r="A183" s="161" t="s">
        <v>138</v>
      </c>
      <c r="B183" s="162" t="s">
        <v>100</v>
      </c>
      <c r="C183" s="180" t="s">
        <v>101</v>
      </c>
      <c r="D183" s="163"/>
      <c r="E183" s="164"/>
      <c r="F183" s="165"/>
      <c r="G183" s="166">
        <f>SUMIF(AG184:AG195,"&lt;&gt;NOR",G184:G195)</f>
        <v>0</v>
      </c>
      <c r="H183" s="160"/>
      <c r="I183" s="160">
        <f>SUM(I184:I195)</f>
        <v>0</v>
      </c>
      <c r="J183" s="160"/>
      <c r="K183" s="160">
        <f>SUM(K184:K195)</f>
        <v>0</v>
      </c>
      <c r="L183" s="160"/>
      <c r="M183" s="160">
        <f>SUM(M184:M195)</f>
        <v>0</v>
      </c>
      <c r="N183" s="160"/>
      <c r="O183" s="160">
        <f>SUM(O184:O195)</f>
        <v>0</v>
      </c>
      <c r="P183" s="160"/>
      <c r="Q183" s="160">
        <f>SUM(Q184:Q195)</f>
        <v>0</v>
      </c>
      <c r="R183" s="160"/>
      <c r="S183" s="160"/>
      <c r="T183" s="160"/>
      <c r="U183" s="160"/>
      <c r="V183" s="160">
        <f>SUM(V184:V195)</f>
        <v>0</v>
      </c>
      <c r="W183" s="160"/>
      <c r="X183" s="160"/>
      <c r="AG183" t="s">
        <v>139</v>
      </c>
    </row>
    <row r="184" spans="1:60" ht="22.5" outlineLevel="1" x14ac:dyDescent="0.2">
      <c r="A184" s="173">
        <v>158</v>
      </c>
      <c r="B184" s="174" t="s">
        <v>281</v>
      </c>
      <c r="C184" s="181" t="s">
        <v>482</v>
      </c>
      <c r="D184" s="175" t="s">
        <v>142</v>
      </c>
      <c r="E184" s="176">
        <v>1</v>
      </c>
      <c r="F184" s="177"/>
      <c r="G184" s="178">
        <f t="shared" ref="G184:G195" si="77">ROUND(E184*F184,2)</f>
        <v>0</v>
      </c>
      <c r="H184" s="159"/>
      <c r="I184" s="158">
        <f t="shared" ref="I184:I195" si="78">ROUND(E184*H184,2)</f>
        <v>0</v>
      </c>
      <c r="J184" s="159"/>
      <c r="K184" s="158">
        <f t="shared" ref="K184:K195" si="79">ROUND(E184*J184,2)</f>
        <v>0</v>
      </c>
      <c r="L184" s="158">
        <v>21</v>
      </c>
      <c r="M184" s="158">
        <f t="shared" ref="M184:M195" si="80">G184*(1+L184/100)</f>
        <v>0</v>
      </c>
      <c r="N184" s="158">
        <v>0</v>
      </c>
      <c r="O184" s="158">
        <f t="shared" ref="O184:O195" si="81">ROUND(E184*N184,2)</f>
        <v>0</v>
      </c>
      <c r="P184" s="158">
        <v>0</v>
      </c>
      <c r="Q184" s="158">
        <f t="shared" ref="Q184:Q195" si="82">ROUND(E184*P184,2)</f>
        <v>0</v>
      </c>
      <c r="R184" s="158"/>
      <c r="S184" s="158" t="s">
        <v>143</v>
      </c>
      <c r="T184" s="158" t="s">
        <v>192</v>
      </c>
      <c r="U184" s="158">
        <v>0</v>
      </c>
      <c r="V184" s="158">
        <f t="shared" ref="V184:V195" si="83">ROUND(E184*U184,2)</f>
        <v>0</v>
      </c>
      <c r="W184" s="158"/>
      <c r="X184" s="158" t="s">
        <v>158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483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73">
        <v>159</v>
      </c>
      <c r="B185" s="174" t="s">
        <v>484</v>
      </c>
      <c r="C185" s="181" t="s">
        <v>485</v>
      </c>
      <c r="D185" s="175" t="s">
        <v>142</v>
      </c>
      <c r="E185" s="176">
        <v>3</v>
      </c>
      <c r="F185" s="177"/>
      <c r="G185" s="178">
        <f t="shared" si="77"/>
        <v>0</v>
      </c>
      <c r="H185" s="159"/>
      <c r="I185" s="158">
        <f t="shared" si="78"/>
        <v>0</v>
      </c>
      <c r="J185" s="159"/>
      <c r="K185" s="158">
        <f t="shared" si="79"/>
        <v>0</v>
      </c>
      <c r="L185" s="158">
        <v>21</v>
      </c>
      <c r="M185" s="158">
        <f t="shared" si="80"/>
        <v>0</v>
      </c>
      <c r="N185" s="158">
        <v>0</v>
      </c>
      <c r="O185" s="158">
        <f t="shared" si="81"/>
        <v>0</v>
      </c>
      <c r="P185" s="158">
        <v>0</v>
      </c>
      <c r="Q185" s="158">
        <f t="shared" si="82"/>
        <v>0</v>
      </c>
      <c r="R185" s="158"/>
      <c r="S185" s="158" t="s">
        <v>143</v>
      </c>
      <c r="T185" s="158" t="s">
        <v>144</v>
      </c>
      <c r="U185" s="158">
        <v>0</v>
      </c>
      <c r="V185" s="158">
        <f t="shared" si="83"/>
        <v>0</v>
      </c>
      <c r="W185" s="158"/>
      <c r="X185" s="158" t="s">
        <v>145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461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 x14ac:dyDescent="0.2">
      <c r="A186" s="173">
        <v>160</v>
      </c>
      <c r="B186" s="174" t="s">
        <v>486</v>
      </c>
      <c r="C186" s="181" t="s">
        <v>487</v>
      </c>
      <c r="D186" s="175" t="s">
        <v>142</v>
      </c>
      <c r="E186" s="176">
        <v>4</v>
      </c>
      <c r="F186" s="177"/>
      <c r="G186" s="178">
        <f t="shared" si="77"/>
        <v>0</v>
      </c>
      <c r="H186" s="159"/>
      <c r="I186" s="158">
        <f t="shared" si="78"/>
        <v>0</v>
      </c>
      <c r="J186" s="159"/>
      <c r="K186" s="158">
        <f t="shared" si="79"/>
        <v>0</v>
      </c>
      <c r="L186" s="158">
        <v>21</v>
      </c>
      <c r="M186" s="158">
        <f t="shared" si="80"/>
        <v>0</v>
      </c>
      <c r="N186" s="158">
        <v>0</v>
      </c>
      <c r="O186" s="158">
        <f t="shared" si="81"/>
        <v>0</v>
      </c>
      <c r="P186" s="158">
        <v>0</v>
      </c>
      <c r="Q186" s="158">
        <f t="shared" si="82"/>
        <v>0</v>
      </c>
      <c r="R186" s="158"/>
      <c r="S186" s="158" t="s">
        <v>143</v>
      </c>
      <c r="T186" s="158" t="s">
        <v>144</v>
      </c>
      <c r="U186" s="158">
        <v>0</v>
      </c>
      <c r="V186" s="158">
        <f t="shared" si="83"/>
        <v>0</v>
      </c>
      <c r="W186" s="158"/>
      <c r="X186" s="158" t="s">
        <v>145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461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22.5" outlineLevel="1" x14ac:dyDescent="0.2">
      <c r="A187" s="173">
        <v>161</v>
      </c>
      <c r="B187" s="174" t="s">
        <v>488</v>
      </c>
      <c r="C187" s="181" t="s">
        <v>489</v>
      </c>
      <c r="D187" s="175" t="s">
        <v>142</v>
      </c>
      <c r="E187" s="176">
        <v>1</v>
      </c>
      <c r="F187" s="177"/>
      <c r="G187" s="178">
        <f t="shared" si="77"/>
        <v>0</v>
      </c>
      <c r="H187" s="159"/>
      <c r="I187" s="158">
        <f t="shared" si="78"/>
        <v>0</v>
      </c>
      <c r="J187" s="159"/>
      <c r="K187" s="158">
        <f t="shared" si="79"/>
        <v>0</v>
      </c>
      <c r="L187" s="158">
        <v>21</v>
      </c>
      <c r="M187" s="158">
        <f t="shared" si="80"/>
        <v>0</v>
      </c>
      <c r="N187" s="158">
        <v>0</v>
      </c>
      <c r="O187" s="158">
        <f t="shared" si="81"/>
        <v>0</v>
      </c>
      <c r="P187" s="158">
        <v>0</v>
      </c>
      <c r="Q187" s="158">
        <f t="shared" si="82"/>
        <v>0</v>
      </c>
      <c r="R187" s="158"/>
      <c r="S187" s="158" t="s">
        <v>143</v>
      </c>
      <c r="T187" s="158" t="s">
        <v>144</v>
      </c>
      <c r="U187" s="158">
        <v>0</v>
      </c>
      <c r="V187" s="158">
        <f t="shared" si="83"/>
        <v>0</v>
      </c>
      <c r="W187" s="158"/>
      <c r="X187" s="158" t="s">
        <v>145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461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73">
        <v>162</v>
      </c>
      <c r="B188" s="174" t="s">
        <v>490</v>
      </c>
      <c r="C188" s="181" t="s">
        <v>491</v>
      </c>
      <c r="D188" s="175" t="s">
        <v>142</v>
      </c>
      <c r="E188" s="176">
        <v>1</v>
      </c>
      <c r="F188" s="177"/>
      <c r="G188" s="178">
        <f t="shared" si="77"/>
        <v>0</v>
      </c>
      <c r="H188" s="159"/>
      <c r="I188" s="158">
        <f t="shared" si="78"/>
        <v>0</v>
      </c>
      <c r="J188" s="159"/>
      <c r="K188" s="158">
        <f t="shared" si="79"/>
        <v>0</v>
      </c>
      <c r="L188" s="158">
        <v>21</v>
      </c>
      <c r="M188" s="158">
        <f t="shared" si="80"/>
        <v>0</v>
      </c>
      <c r="N188" s="158">
        <v>0</v>
      </c>
      <c r="O188" s="158">
        <f t="shared" si="81"/>
        <v>0</v>
      </c>
      <c r="P188" s="158">
        <v>0</v>
      </c>
      <c r="Q188" s="158">
        <f t="shared" si="82"/>
        <v>0</v>
      </c>
      <c r="R188" s="158"/>
      <c r="S188" s="158" t="s">
        <v>143</v>
      </c>
      <c r="T188" s="158" t="s">
        <v>144</v>
      </c>
      <c r="U188" s="158">
        <v>0</v>
      </c>
      <c r="V188" s="158">
        <f t="shared" si="83"/>
        <v>0</v>
      </c>
      <c r="W188" s="158"/>
      <c r="X188" s="158" t="s">
        <v>145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461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73">
        <v>163</v>
      </c>
      <c r="B189" s="174" t="s">
        <v>492</v>
      </c>
      <c r="C189" s="181" t="s">
        <v>493</v>
      </c>
      <c r="D189" s="175" t="s">
        <v>142</v>
      </c>
      <c r="E189" s="176">
        <v>1</v>
      </c>
      <c r="F189" s="177"/>
      <c r="G189" s="178">
        <f t="shared" si="77"/>
        <v>0</v>
      </c>
      <c r="H189" s="159"/>
      <c r="I189" s="158">
        <f t="shared" si="78"/>
        <v>0</v>
      </c>
      <c r="J189" s="159"/>
      <c r="K189" s="158">
        <f t="shared" si="79"/>
        <v>0</v>
      </c>
      <c r="L189" s="158">
        <v>21</v>
      </c>
      <c r="M189" s="158">
        <f t="shared" si="80"/>
        <v>0</v>
      </c>
      <c r="N189" s="158">
        <v>0</v>
      </c>
      <c r="O189" s="158">
        <f t="shared" si="81"/>
        <v>0</v>
      </c>
      <c r="P189" s="158">
        <v>0</v>
      </c>
      <c r="Q189" s="158">
        <f t="shared" si="82"/>
        <v>0</v>
      </c>
      <c r="R189" s="158"/>
      <c r="S189" s="158" t="s">
        <v>143</v>
      </c>
      <c r="T189" s="158" t="s">
        <v>144</v>
      </c>
      <c r="U189" s="158">
        <v>0</v>
      </c>
      <c r="V189" s="158">
        <f t="shared" si="83"/>
        <v>0</v>
      </c>
      <c r="W189" s="158"/>
      <c r="X189" s="158" t="s">
        <v>145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461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22.5" outlineLevel="1" x14ac:dyDescent="0.2">
      <c r="A190" s="173">
        <v>164</v>
      </c>
      <c r="B190" s="174" t="s">
        <v>494</v>
      </c>
      <c r="C190" s="181" t="s">
        <v>495</v>
      </c>
      <c r="D190" s="175" t="s">
        <v>142</v>
      </c>
      <c r="E190" s="176">
        <v>1</v>
      </c>
      <c r="F190" s="177"/>
      <c r="G190" s="178">
        <f t="shared" si="77"/>
        <v>0</v>
      </c>
      <c r="H190" s="159"/>
      <c r="I190" s="158">
        <f t="shared" si="78"/>
        <v>0</v>
      </c>
      <c r="J190" s="159"/>
      <c r="K190" s="158">
        <f t="shared" si="79"/>
        <v>0</v>
      </c>
      <c r="L190" s="158">
        <v>21</v>
      </c>
      <c r="M190" s="158">
        <f t="shared" si="80"/>
        <v>0</v>
      </c>
      <c r="N190" s="158">
        <v>0</v>
      </c>
      <c r="O190" s="158">
        <f t="shared" si="81"/>
        <v>0</v>
      </c>
      <c r="P190" s="158">
        <v>0</v>
      </c>
      <c r="Q190" s="158">
        <f t="shared" si="82"/>
        <v>0</v>
      </c>
      <c r="R190" s="158"/>
      <c r="S190" s="158" t="s">
        <v>143</v>
      </c>
      <c r="T190" s="158" t="s">
        <v>144</v>
      </c>
      <c r="U190" s="158">
        <v>0</v>
      </c>
      <c r="V190" s="158">
        <f t="shared" si="83"/>
        <v>0</v>
      </c>
      <c r="W190" s="158"/>
      <c r="X190" s="158" t="s">
        <v>145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461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22.5" outlineLevel="1" x14ac:dyDescent="0.2">
      <c r="A191" s="173">
        <v>165</v>
      </c>
      <c r="B191" s="174" t="s">
        <v>496</v>
      </c>
      <c r="C191" s="181" t="s">
        <v>497</v>
      </c>
      <c r="D191" s="175" t="s">
        <v>142</v>
      </c>
      <c r="E191" s="176">
        <v>1</v>
      </c>
      <c r="F191" s="177"/>
      <c r="G191" s="178">
        <f t="shared" si="77"/>
        <v>0</v>
      </c>
      <c r="H191" s="159"/>
      <c r="I191" s="158">
        <f t="shared" si="78"/>
        <v>0</v>
      </c>
      <c r="J191" s="159"/>
      <c r="K191" s="158">
        <f t="shared" si="79"/>
        <v>0</v>
      </c>
      <c r="L191" s="158">
        <v>21</v>
      </c>
      <c r="M191" s="158">
        <f t="shared" si="80"/>
        <v>0</v>
      </c>
      <c r="N191" s="158">
        <v>0</v>
      </c>
      <c r="O191" s="158">
        <f t="shared" si="81"/>
        <v>0</v>
      </c>
      <c r="P191" s="158">
        <v>0</v>
      </c>
      <c r="Q191" s="158">
        <f t="shared" si="82"/>
        <v>0</v>
      </c>
      <c r="R191" s="158"/>
      <c r="S191" s="158" t="s">
        <v>143</v>
      </c>
      <c r="T191" s="158" t="s">
        <v>144</v>
      </c>
      <c r="U191" s="158">
        <v>0</v>
      </c>
      <c r="V191" s="158">
        <f t="shared" si="83"/>
        <v>0</v>
      </c>
      <c r="W191" s="158"/>
      <c r="X191" s="158" t="s">
        <v>145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461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3">
        <v>166</v>
      </c>
      <c r="B192" s="174" t="s">
        <v>498</v>
      </c>
      <c r="C192" s="181" t="s">
        <v>499</v>
      </c>
      <c r="D192" s="175" t="s">
        <v>142</v>
      </c>
      <c r="E192" s="176">
        <v>1</v>
      </c>
      <c r="F192" s="177"/>
      <c r="G192" s="178">
        <f t="shared" si="77"/>
        <v>0</v>
      </c>
      <c r="H192" s="159"/>
      <c r="I192" s="158">
        <f t="shared" si="78"/>
        <v>0</v>
      </c>
      <c r="J192" s="159"/>
      <c r="K192" s="158">
        <f t="shared" si="79"/>
        <v>0</v>
      </c>
      <c r="L192" s="158">
        <v>21</v>
      </c>
      <c r="M192" s="158">
        <f t="shared" si="80"/>
        <v>0</v>
      </c>
      <c r="N192" s="158">
        <v>0</v>
      </c>
      <c r="O192" s="158">
        <f t="shared" si="81"/>
        <v>0</v>
      </c>
      <c r="P192" s="158">
        <v>0</v>
      </c>
      <c r="Q192" s="158">
        <f t="shared" si="82"/>
        <v>0</v>
      </c>
      <c r="R192" s="158"/>
      <c r="S192" s="158" t="s">
        <v>143</v>
      </c>
      <c r="T192" s="158" t="s">
        <v>144</v>
      </c>
      <c r="U192" s="158">
        <v>0</v>
      </c>
      <c r="V192" s="158">
        <f t="shared" si="83"/>
        <v>0</v>
      </c>
      <c r="W192" s="158"/>
      <c r="X192" s="158" t="s">
        <v>145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461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73">
        <v>167</v>
      </c>
      <c r="B193" s="174" t="s">
        <v>500</v>
      </c>
      <c r="C193" s="181" t="s">
        <v>501</v>
      </c>
      <c r="D193" s="175" t="s">
        <v>142</v>
      </c>
      <c r="E193" s="176">
        <v>1</v>
      </c>
      <c r="F193" s="177"/>
      <c r="G193" s="178">
        <f t="shared" si="77"/>
        <v>0</v>
      </c>
      <c r="H193" s="159"/>
      <c r="I193" s="158">
        <f t="shared" si="78"/>
        <v>0</v>
      </c>
      <c r="J193" s="159"/>
      <c r="K193" s="158">
        <f t="shared" si="79"/>
        <v>0</v>
      </c>
      <c r="L193" s="158">
        <v>21</v>
      </c>
      <c r="M193" s="158">
        <f t="shared" si="80"/>
        <v>0</v>
      </c>
      <c r="N193" s="158">
        <v>0</v>
      </c>
      <c r="O193" s="158">
        <f t="shared" si="81"/>
        <v>0</v>
      </c>
      <c r="P193" s="158">
        <v>0</v>
      </c>
      <c r="Q193" s="158">
        <f t="shared" si="82"/>
        <v>0</v>
      </c>
      <c r="R193" s="158"/>
      <c r="S193" s="158" t="s">
        <v>143</v>
      </c>
      <c r="T193" s="158" t="s">
        <v>144</v>
      </c>
      <c r="U193" s="158">
        <v>0</v>
      </c>
      <c r="V193" s="158">
        <f t="shared" si="83"/>
        <v>0</v>
      </c>
      <c r="W193" s="158"/>
      <c r="X193" s="158" t="s">
        <v>145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461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73">
        <v>168</v>
      </c>
      <c r="B194" s="174" t="s">
        <v>502</v>
      </c>
      <c r="C194" s="181" t="s">
        <v>503</v>
      </c>
      <c r="D194" s="175" t="s">
        <v>142</v>
      </c>
      <c r="E194" s="176">
        <v>3</v>
      </c>
      <c r="F194" s="177"/>
      <c r="G194" s="178">
        <f t="shared" si="77"/>
        <v>0</v>
      </c>
      <c r="H194" s="159"/>
      <c r="I194" s="158">
        <f t="shared" si="78"/>
        <v>0</v>
      </c>
      <c r="J194" s="159"/>
      <c r="K194" s="158">
        <f t="shared" si="79"/>
        <v>0</v>
      </c>
      <c r="L194" s="158">
        <v>21</v>
      </c>
      <c r="M194" s="158">
        <f t="shared" si="80"/>
        <v>0</v>
      </c>
      <c r="N194" s="158">
        <v>0</v>
      </c>
      <c r="O194" s="158">
        <f t="shared" si="81"/>
        <v>0</v>
      </c>
      <c r="P194" s="158">
        <v>0</v>
      </c>
      <c r="Q194" s="158">
        <f t="shared" si="82"/>
        <v>0</v>
      </c>
      <c r="R194" s="158"/>
      <c r="S194" s="158" t="s">
        <v>143</v>
      </c>
      <c r="T194" s="158" t="s">
        <v>144</v>
      </c>
      <c r="U194" s="158">
        <v>0</v>
      </c>
      <c r="V194" s="158">
        <f t="shared" si="83"/>
        <v>0</v>
      </c>
      <c r="W194" s="158"/>
      <c r="X194" s="158" t="s">
        <v>145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461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73">
        <v>169</v>
      </c>
      <c r="B195" s="174" t="s">
        <v>504</v>
      </c>
      <c r="C195" s="181" t="s">
        <v>505</v>
      </c>
      <c r="D195" s="175" t="s">
        <v>142</v>
      </c>
      <c r="E195" s="176">
        <v>1</v>
      </c>
      <c r="F195" s="177"/>
      <c r="G195" s="178">
        <f t="shared" si="77"/>
        <v>0</v>
      </c>
      <c r="H195" s="159"/>
      <c r="I195" s="158">
        <f t="shared" si="78"/>
        <v>0</v>
      </c>
      <c r="J195" s="159"/>
      <c r="K195" s="158">
        <f t="shared" si="79"/>
        <v>0</v>
      </c>
      <c r="L195" s="158">
        <v>21</v>
      </c>
      <c r="M195" s="158">
        <f t="shared" si="80"/>
        <v>0</v>
      </c>
      <c r="N195" s="158">
        <v>0</v>
      </c>
      <c r="O195" s="158">
        <f t="shared" si="81"/>
        <v>0</v>
      </c>
      <c r="P195" s="158">
        <v>0</v>
      </c>
      <c r="Q195" s="158">
        <f t="shared" si="82"/>
        <v>0</v>
      </c>
      <c r="R195" s="158"/>
      <c r="S195" s="158" t="s">
        <v>151</v>
      </c>
      <c r="T195" s="158" t="s">
        <v>506</v>
      </c>
      <c r="U195" s="158">
        <v>0</v>
      </c>
      <c r="V195" s="158">
        <f t="shared" si="83"/>
        <v>0</v>
      </c>
      <c r="W195" s="158"/>
      <c r="X195" s="158" t="s">
        <v>507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508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x14ac:dyDescent="0.2">
      <c r="A196" s="161" t="s">
        <v>138</v>
      </c>
      <c r="B196" s="162" t="s">
        <v>102</v>
      </c>
      <c r="C196" s="180" t="s">
        <v>103</v>
      </c>
      <c r="D196" s="163"/>
      <c r="E196" s="164"/>
      <c r="F196" s="165"/>
      <c r="G196" s="166">
        <f>SUMIF(AG197:AG210,"&lt;&gt;NOR",G197:G210)</f>
        <v>0</v>
      </c>
      <c r="H196" s="160"/>
      <c r="I196" s="160">
        <f>SUM(I197:I210)</f>
        <v>0</v>
      </c>
      <c r="J196" s="160"/>
      <c r="K196" s="160">
        <f>SUM(K197:K210)</f>
        <v>0</v>
      </c>
      <c r="L196" s="160"/>
      <c r="M196" s="160">
        <f>SUM(M197:M210)</f>
        <v>0</v>
      </c>
      <c r="N196" s="160"/>
      <c r="O196" s="160">
        <f>SUM(O197:O210)</f>
        <v>0</v>
      </c>
      <c r="P196" s="160"/>
      <c r="Q196" s="160">
        <f>SUM(Q197:Q210)</f>
        <v>0</v>
      </c>
      <c r="R196" s="160"/>
      <c r="S196" s="160"/>
      <c r="T196" s="160"/>
      <c r="U196" s="160"/>
      <c r="V196" s="160">
        <f>SUM(V197:V210)</f>
        <v>0</v>
      </c>
      <c r="W196" s="160"/>
      <c r="X196" s="160"/>
      <c r="AG196" t="s">
        <v>139</v>
      </c>
    </row>
    <row r="197" spans="1:60" ht="22.5" outlineLevel="1" x14ac:dyDescent="0.2">
      <c r="A197" s="173">
        <v>170</v>
      </c>
      <c r="B197" s="174" t="s">
        <v>509</v>
      </c>
      <c r="C197" s="181" t="s">
        <v>510</v>
      </c>
      <c r="D197" s="175" t="s">
        <v>511</v>
      </c>
      <c r="E197" s="176">
        <v>1</v>
      </c>
      <c r="F197" s="177"/>
      <c r="G197" s="178">
        <f t="shared" ref="G197:G210" si="84">ROUND(E197*F197,2)</f>
        <v>0</v>
      </c>
      <c r="H197" s="159"/>
      <c r="I197" s="158">
        <f t="shared" ref="I197:I210" si="85">ROUND(E197*H197,2)</f>
        <v>0</v>
      </c>
      <c r="J197" s="159"/>
      <c r="K197" s="158">
        <f t="shared" ref="K197:K210" si="86">ROUND(E197*J197,2)</f>
        <v>0</v>
      </c>
      <c r="L197" s="158">
        <v>21</v>
      </c>
      <c r="M197" s="158">
        <f t="shared" ref="M197:M210" si="87">G197*(1+L197/100)</f>
        <v>0</v>
      </c>
      <c r="N197" s="158">
        <v>0</v>
      </c>
      <c r="O197" s="158">
        <f t="shared" ref="O197:O210" si="88">ROUND(E197*N197,2)</f>
        <v>0</v>
      </c>
      <c r="P197" s="158">
        <v>0</v>
      </c>
      <c r="Q197" s="158">
        <f t="shared" ref="Q197:Q210" si="89">ROUND(E197*P197,2)</f>
        <v>0</v>
      </c>
      <c r="R197" s="158"/>
      <c r="S197" s="158" t="s">
        <v>143</v>
      </c>
      <c r="T197" s="158" t="s">
        <v>192</v>
      </c>
      <c r="U197" s="158">
        <v>0</v>
      </c>
      <c r="V197" s="158">
        <f t="shared" ref="V197:V210" si="90">ROUND(E197*U197,2)</f>
        <v>0</v>
      </c>
      <c r="W197" s="158"/>
      <c r="X197" s="158" t="s">
        <v>158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483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73">
        <v>171</v>
      </c>
      <c r="B198" s="174" t="s">
        <v>512</v>
      </c>
      <c r="C198" s="181" t="s">
        <v>301</v>
      </c>
      <c r="D198" s="175" t="s">
        <v>168</v>
      </c>
      <c r="E198" s="176">
        <v>45</v>
      </c>
      <c r="F198" s="177"/>
      <c r="G198" s="178">
        <f t="shared" si="84"/>
        <v>0</v>
      </c>
      <c r="H198" s="159"/>
      <c r="I198" s="158">
        <f t="shared" si="85"/>
        <v>0</v>
      </c>
      <c r="J198" s="159"/>
      <c r="K198" s="158">
        <f t="shared" si="86"/>
        <v>0</v>
      </c>
      <c r="L198" s="158">
        <v>21</v>
      </c>
      <c r="M198" s="158">
        <f t="shared" si="87"/>
        <v>0</v>
      </c>
      <c r="N198" s="158">
        <v>0</v>
      </c>
      <c r="O198" s="158">
        <f t="shared" si="88"/>
        <v>0</v>
      </c>
      <c r="P198" s="158">
        <v>0</v>
      </c>
      <c r="Q198" s="158">
        <f t="shared" si="89"/>
        <v>0</v>
      </c>
      <c r="R198" s="158"/>
      <c r="S198" s="158" t="s">
        <v>143</v>
      </c>
      <c r="T198" s="158" t="s">
        <v>218</v>
      </c>
      <c r="U198" s="158">
        <v>0</v>
      </c>
      <c r="V198" s="158">
        <f t="shared" si="90"/>
        <v>0</v>
      </c>
      <c r="W198" s="158"/>
      <c r="X198" s="158" t="s">
        <v>145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421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3">
        <v>172</v>
      </c>
      <c r="B199" s="174" t="s">
        <v>513</v>
      </c>
      <c r="C199" s="181" t="s">
        <v>514</v>
      </c>
      <c r="D199" s="175" t="s">
        <v>168</v>
      </c>
      <c r="E199" s="176">
        <v>120</v>
      </c>
      <c r="F199" s="177"/>
      <c r="G199" s="178">
        <f t="shared" si="84"/>
        <v>0</v>
      </c>
      <c r="H199" s="159"/>
      <c r="I199" s="158">
        <f t="shared" si="85"/>
        <v>0</v>
      </c>
      <c r="J199" s="159"/>
      <c r="K199" s="158">
        <f t="shared" si="86"/>
        <v>0</v>
      </c>
      <c r="L199" s="158">
        <v>21</v>
      </c>
      <c r="M199" s="158">
        <f t="shared" si="87"/>
        <v>0</v>
      </c>
      <c r="N199" s="158">
        <v>0</v>
      </c>
      <c r="O199" s="158">
        <f t="shared" si="88"/>
        <v>0</v>
      </c>
      <c r="P199" s="158">
        <v>0</v>
      </c>
      <c r="Q199" s="158">
        <f t="shared" si="89"/>
        <v>0</v>
      </c>
      <c r="R199" s="158"/>
      <c r="S199" s="158" t="s">
        <v>143</v>
      </c>
      <c r="T199" s="158" t="s">
        <v>144</v>
      </c>
      <c r="U199" s="158">
        <v>0</v>
      </c>
      <c r="V199" s="158">
        <f t="shared" si="90"/>
        <v>0</v>
      </c>
      <c r="W199" s="158"/>
      <c r="X199" s="158" t="s">
        <v>145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461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3">
        <v>173</v>
      </c>
      <c r="B200" s="174" t="s">
        <v>515</v>
      </c>
      <c r="C200" s="181" t="s">
        <v>516</v>
      </c>
      <c r="D200" s="175" t="s">
        <v>168</v>
      </c>
      <c r="E200" s="176">
        <v>50</v>
      </c>
      <c r="F200" s="177"/>
      <c r="G200" s="178">
        <f t="shared" si="84"/>
        <v>0</v>
      </c>
      <c r="H200" s="159"/>
      <c r="I200" s="158">
        <f t="shared" si="85"/>
        <v>0</v>
      </c>
      <c r="J200" s="159"/>
      <c r="K200" s="158">
        <f t="shared" si="86"/>
        <v>0</v>
      </c>
      <c r="L200" s="158">
        <v>21</v>
      </c>
      <c r="M200" s="158">
        <f t="shared" si="87"/>
        <v>0</v>
      </c>
      <c r="N200" s="158">
        <v>0</v>
      </c>
      <c r="O200" s="158">
        <f t="shared" si="88"/>
        <v>0</v>
      </c>
      <c r="P200" s="158">
        <v>0</v>
      </c>
      <c r="Q200" s="158">
        <f t="shared" si="89"/>
        <v>0</v>
      </c>
      <c r="R200" s="158"/>
      <c r="S200" s="158" t="s">
        <v>143</v>
      </c>
      <c r="T200" s="158" t="s">
        <v>144</v>
      </c>
      <c r="U200" s="158">
        <v>0</v>
      </c>
      <c r="V200" s="158">
        <f t="shared" si="90"/>
        <v>0</v>
      </c>
      <c r="W200" s="158"/>
      <c r="X200" s="158" t="s">
        <v>145</v>
      </c>
      <c r="Y200" s="151"/>
      <c r="Z200" s="151"/>
      <c r="AA200" s="151"/>
      <c r="AB200" s="151"/>
      <c r="AC200" s="151"/>
      <c r="AD200" s="151"/>
      <c r="AE200" s="151"/>
      <c r="AF200" s="151"/>
      <c r="AG200" s="151" t="s">
        <v>461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3">
        <v>174</v>
      </c>
      <c r="B201" s="174" t="s">
        <v>517</v>
      </c>
      <c r="C201" s="181" t="s">
        <v>518</v>
      </c>
      <c r="D201" s="175" t="s">
        <v>168</v>
      </c>
      <c r="E201" s="176">
        <v>60</v>
      </c>
      <c r="F201" s="177"/>
      <c r="G201" s="178">
        <f t="shared" si="84"/>
        <v>0</v>
      </c>
      <c r="H201" s="159"/>
      <c r="I201" s="158">
        <f t="shared" si="85"/>
        <v>0</v>
      </c>
      <c r="J201" s="159"/>
      <c r="K201" s="158">
        <f t="shared" si="86"/>
        <v>0</v>
      </c>
      <c r="L201" s="158">
        <v>21</v>
      </c>
      <c r="M201" s="158">
        <f t="shared" si="87"/>
        <v>0</v>
      </c>
      <c r="N201" s="158">
        <v>0</v>
      </c>
      <c r="O201" s="158">
        <f t="shared" si="88"/>
        <v>0</v>
      </c>
      <c r="P201" s="158">
        <v>0</v>
      </c>
      <c r="Q201" s="158">
        <f t="shared" si="89"/>
        <v>0</v>
      </c>
      <c r="R201" s="158"/>
      <c r="S201" s="158" t="s">
        <v>143</v>
      </c>
      <c r="T201" s="158" t="s">
        <v>144</v>
      </c>
      <c r="U201" s="158">
        <v>0</v>
      </c>
      <c r="V201" s="158">
        <f t="shared" si="90"/>
        <v>0</v>
      </c>
      <c r="W201" s="158"/>
      <c r="X201" s="158" t="s">
        <v>145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461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73">
        <v>175</v>
      </c>
      <c r="B202" s="174" t="s">
        <v>519</v>
      </c>
      <c r="C202" s="181" t="s">
        <v>520</v>
      </c>
      <c r="D202" s="175" t="s">
        <v>168</v>
      </c>
      <c r="E202" s="176">
        <v>60</v>
      </c>
      <c r="F202" s="177"/>
      <c r="G202" s="178">
        <f t="shared" si="84"/>
        <v>0</v>
      </c>
      <c r="H202" s="159"/>
      <c r="I202" s="158">
        <f t="shared" si="85"/>
        <v>0</v>
      </c>
      <c r="J202" s="159"/>
      <c r="K202" s="158">
        <f t="shared" si="86"/>
        <v>0</v>
      </c>
      <c r="L202" s="158">
        <v>21</v>
      </c>
      <c r="M202" s="158">
        <f t="shared" si="87"/>
        <v>0</v>
      </c>
      <c r="N202" s="158">
        <v>0</v>
      </c>
      <c r="O202" s="158">
        <f t="shared" si="88"/>
        <v>0</v>
      </c>
      <c r="P202" s="158">
        <v>0</v>
      </c>
      <c r="Q202" s="158">
        <f t="shared" si="89"/>
        <v>0</v>
      </c>
      <c r="R202" s="158"/>
      <c r="S202" s="158" t="s">
        <v>143</v>
      </c>
      <c r="T202" s="158" t="s">
        <v>144</v>
      </c>
      <c r="U202" s="158">
        <v>0</v>
      </c>
      <c r="V202" s="158">
        <f t="shared" si="90"/>
        <v>0</v>
      </c>
      <c r="W202" s="158"/>
      <c r="X202" s="158" t="s">
        <v>145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461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3">
        <v>176</v>
      </c>
      <c r="B203" s="174" t="s">
        <v>521</v>
      </c>
      <c r="C203" s="181" t="s">
        <v>522</v>
      </c>
      <c r="D203" s="175" t="s">
        <v>168</v>
      </c>
      <c r="E203" s="176">
        <v>30</v>
      </c>
      <c r="F203" s="177"/>
      <c r="G203" s="178">
        <f t="shared" si="84"/>
        <v>0</v>
      </c>
      <c r="H203" s="159"/>
      <c r="I203" s="158">
        <f t="shared" si="85"/>
        <v>0</v>
      </c>
      <c r="J203" s="159"/>
      <c r="K203" s="158">
        <f t="shared" si="86"/>
        <v>0</v>
      </c>
      <c r="L203" s="158">
        <v>21</v>
      </c>
      <c r="M203" s="158">
        <f t="shared" si="87"/>
        <v>0</v>
      </c>
      <c r="N203" s="158">
        <v>0</v>
      </c>
      <c r="O203" s="158">
        <f t="shared" si="88"/>
        <v>0</v>
      </c>
      <c r="P203" s="158">
        <v>0</v>
      </c>
      <c r="Q203" s="158">
        <f t="shared" si="89"/>
        <v>0</v>
      </c>
      <c r="R203" s="158"/>
      <c r="S203" s="158" t="s">
        <v>143</v>
      </c>
      <c r="T203" s="158" t="s">
        <v>144</v>
      </c>
      <c r="U203" s="158">
        <v>0</v>
      </c>
      <c r="V203" s="158">
        <f t="shared" si="90"/>
        <v>0</v>
      </c>
      <c r="W203" s="158"/>
      <c r="X203" s="158" t="s">
        <v>145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461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73">
        <v>177</v>
      </c>
      <c r="B204" s="174" t="s">
        <v>523</v>
      </c>
      <c r="C204" s="181" t="s">
        <v>524</v>
      </c>
      <c r="D204" s="175" t="s">
        <v>168</v>
      </c>
      <c r="E204" s="176">
        <v>30</v>
      </c>
      <c r="F204" s="177"/>
      <c r="G204" s="178">
        <f t="shared" si="84"/>
        <v>0</v>
      </c>
      <c r="H204" s="159"/>
      <c r="I204" s="158">
        <f t="shared" si="85"/>
        <v>0</v>
      </c>
      <c r="J204" s="159"/>
      <c r="K204" s="158">
        <f t="shared" si="86"/>
        <v>0</v>
      </c>
      <c r="L204" s="158">
        <v>21</v>
      </c>
      <c r="M204" s="158">
        <f t="shared" si="87"/>
        <v>0</v>
      </c>
      <c r="N204" s="158">
        <v>0</v>
      </c>
      <c r="O204" s="158">
        <f t="shared" si="88"/>
        <v>0</v>
      </c>
      <c r="P204" s="158">
        <v>0</v>
      </c>
      <c r="Q204" s="158">
        <f t="shared" si="89"/>
        <v>0</v>
      </c>
      <c r="R204" s="158"/>
      <c r="S204" s="158" t="s">
        <v>143</v>
      </c>
      <c r="T204" s="158" t="s">
        <v>144</v>
      </c>
      <c r="U204" s="158">
        <v>0</v>
      </c>
      <c r="V204" s="158">
        <f t="shared" si="90"/>
        <v>0</v>
      </c>
      <c r="W204" s="158"/>
      <c r="X204" s="158" t="s">
        <v>145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461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73">
        <v>178</v>
      </c>
      <c r="B205" s="174" t="s">
        <v>525</v>
      </c>
      <c r="C205" s="181" t="s">
        <v>526</v>
      </c>
      <c r="D205" s="175" t="s">
        <v>168</v>
      </c>
      <c r="E205" s="176">
        <v>8</v>
      </c>
      <c r="F205" s="177"/>
      <c r="G205" s="178">
        <f t="shared" si="84"/>
        <v>0</v>
      </c>
      <c r="H205" s="159"/>
      <c r="I205" s="158">
        <f t="shared" si="85"/>
        <v>0</v>
      </c>
      <c r="J205" s="159"/>
      <c r="K205" s="158">
        <f t="shared" si="86"/>
        <v>0</v>
      </c>
      <c r="L205" s="158">
        <v>21</v>
      </c>
      <c r="M205" s="158">
        <f t="shared" si="87"/>
        <v>0</v>
      </c>
      <c r="N205" s="158">
        <v>0</v>
      </c>
      <c r="O205" s="158">
        <f t="shared" si="88"/>
        <v>0</v>
      </c>
      <c r="P205" s="158">
        <v>0</v>
      </c>
      <c r="Q205" s="158">
        <f t="shared" si="89"/>
        <v>0</v>
      </c>
      <c r="R205" s="158"/>
      <c r="S205" s="158" t="s">
        <v>143</v>
      </c>
      <c r="T205" s="158" t="s">
        <v>144</v>
      </c>
      <c r="U205" s="158">
        <v>0</v>
      </c>
      <c r="V205" s="158">
        <f t="shared" si="90"/>
        <v>0</v>
      </c>
      <c r="W205" s="158"/>
      <c r="X205" s="158" t="s">
        <v>145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461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3">
        <v>179</v>
      </c>
      <c r="B206" s="174" t="s">
        <v>290</v>
      </c>
      <c r="C206" s="181" t="s">
        <v>527</v>
      </c>
      <c r="D206" s="175" t="s">
        <v>168</v>
      </c>
      <c r="E206" s="176">
        <v>10</v>
      </c>
      <c r="F206" s="177"/>
      <c r="G206" s="178">
        <f t="shared" si="84"/>
        <v>0</v>
      </c>
      <c r="H206" s="159"/>
      <c r="I206" s="158">
        <f t="shared" si="85"/>
        <v>0</v>
      </c>
      <c r="J206" s="159"/>
      <c r="K206" s="158">
        <f t="shared" si="86"/>
        <v>0</v>
      </c>
      <c r="L206" s="158">
        <v>21</v>
      </c>
      <c r="M206" s="158">
        <f t="shared" si="87"/>
        <v>0</v>
      </c>
      <c r="N206" s="158">
        <v>0</v>
      </c>
      <c r="O206" s="158">
        <f t="shared" si="88"/>
        <v>0</v>
      </c>
      <c r="P206" s="158">
        <v>0</v>
      </c>
      <c r="Q206" s="158">
        <f t="shared" si="89"/>
        <v>0</v>
      </c>
      <c r="R206" s="158"/>
      <c r="S206" s="158" t="s">
        <v>143</v>
      </c>
      <c r="T206" s="158" t="s">
        <v>144</v>
      </c>
      <c r="U206" s="158">
        <v>0</v>
      </c>
      <c r="V206" s="158">
        <f t="shared" si="90"/>
        <v>0</v>
      </c>
      <c r="W206" s="158"/>
      <c r="X206" s="158" t="s">
        <v>145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461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73">
        <v>180</v>
      </c>
      <c r="B207" s="174" t="s">
        <v>292</v>
      </c>
      <c r="C207" s="181" t="s">
        <v>528</v>
      </c>
      <c r="D207" s="175" t="s">
        <v>168</v>
      </c>
      <c r="E207" s="176">
        <v>15</v>
      </c>
      <c r="F207" s="177"/>
      <c r="G207" s="178">
        <f t="shared" si="84"/>
        <v>0</v>
      </c>
      <c r="H207" s="159"/>
      <c r="I207" s="158">
        <f t="shared" si="85"/>
        <v>0</v>
      </c>
      <c r="J207" s="159"/>
      <c r="K207" s="158">
        <f t="shared" si="86"/>
        <v>0</v>
      </c>
      <c r="L207" s="158">
        <v>21</v>
      </c>
      <c r="M207" s="158">
        <f t="shared" si="87"/>
        <v>0</v>
      </c>
      <c r="N207" s="158">
        <v>0</v>
      </c>
      <c r="O207" s="158">
        <f t="shared" si="88"/>
        <v>0</v>
      </c>
      <c r="P207" s="158">
        <v>0</v>
      </c>
      <c r="Q207" s="158">
        <f t="shared" si="89"/>
        <v>0</v>
      </c>
      <c r="R207" s="158"/>
      <c r="S207" s="158" t="s">
        <v>143</v>
      </c>
      <c r="T207" s="158" t="s">
        <v>144</v>
      </c>
      <c r="U207" s="158">
        <v>0</v>
      </c>
      <c r="V207" s="158">
        <f t="shared" si="90"/>
        <v>0</v>
      </c>
      <c r="W207" s="158"/>
      <c r="X207" s="158" t="s">
        <v>145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461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73">
        <v>181</v>
      </c>
      <c r="B208" s="174" t="s">
        <v>529</v>
      </c>
      <c r="C208" s="181" t="s">
        <v>530</v>
      </c>
      <c r="D208" s="175" t="s">
        <v>168</v>
      </c>
      <c r="E208" s="176">
        <v>40</v>
      </c>
      <c r="F208" s="177"/>
      <c r="G208" s="178">
        <f t="shared" si="84"/>
        <v>0</v>
      </c>
      <c r="H208" s="159"/>
      <c r="I208" s="158">
        <f t="shared" si="85"/>
        <v>0</v>
      </c>
      <c r="J208" s="159"/>
      <c r="K208" s="158">
        <f t="shared" si="86"/>
        <v>0</v>
      </c>
      <c r="L208" s="158">
        <v>21</v>
      </c>
      <c r="M208" s="158">
        <f t="shared" si="87"/>
        <v>0</v>
      </c>
      <c r="N208" s="158">
        <v>0</v>
      </c>
      <c r="O208" s="158">
        <f t="shared" si="88"/>
        <v>0</v>
      </c>
      <c r="P208" s="158">
        <v>0</v>
      </c>
      <c r="Q208" s="158">
        <f t="shared" si="89"/>
        <v>0</v>
      </c>
      <c r="R208" s="158"/>
      <c r="S208" s="158" t="s">
        <v>143</v>
      </c>
      <c r="T208" s="158" t="s">
        <v>144</v>
      </c>
      <c r="U208" s="158">
        <v>0</v>
      </c>
      <c r="V208" s="158">
        <f t="shared" si="90"/>
        <v>0</v>
      </c>
      <c r="W208" s="158"/>
      <c r="X208" s="158" t="s">
        <v>145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461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3">
        <v>182</v>
      </c>
      <c r="B209" s="174" t="s">
        <v>531</v>
      </c>
      <c r="C209" s="181" t="s">
        <v>532</v>
      </c>
      <c r="D209" s="175" t="s">
        <v>270</v>
      </c>
      <c r="E209" s="176">
        <v>1</v>
      </c>
      <c r="F209" s="177"/>
      <c r="G209" s="178">
        <f t="shared" si="84"/>
        <v>0</v>
      </c>
      <c r="H209" s="159"/>
      <c r="I209" s="158">
        <f t="shared" si="85"/>
        <v>0</v>
      </c>
      <c r="J209" s="159"/>
      <c r="K209" s="158">
        <f t="shared" si="86"/>
        <v>0</v>
      </c>
      <c r="L209" s="158">
        <v>21</v>
      </c>
      <c r="M209" s="158">
        <f t="shared" si="87"/>
        <v>0</v>
      </c>
      <c r="N209" s="158">
        <v>0</v>
      </c>
      <c r="O209" s="158">
        <f t="shared" si="88"/>
        <v>0</v>
      </c>
      <c r="P209" s="158">
        <v>0</v>
      </c>
      <c r="Q209" s="158">
        <f t="shared" si="89"/>
        <v>0</v>
      </c>
      <c r="R209" s="158"/>
      <c r="S209" s="158" t="s">
        <v>143</v>
      </c>
      <c r="T209" s="158" t="s">
        <v>144</v>
      </c>
      <c r="U209" s="158">
        <v>0</v>
      </c>
      <c r="V209" s="158">
        <f t="shared" si="90"/>
        <v>0</v>
      </c>
      <c r="W209" s="158"/>
      <c r="X209" s="158" t="s">
        <v>145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461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73">
        <v>183</v>
      </c>
      <c r="B210" s="174" t="s">
        <v>533</v>
      </c>
      <c r="C210" s="181" t="s">
        <v>534</v>
      </c>
      <c r="D210" s="175" t="s">
        <v>168</v>
      </c>
      <c r="E210" s="176">
        <v>15</v>
      </c>
      <c r="F210" s="177"/>
      <c r="G210" s="178">
        <f t="shared" si="84"/>
        <v>0</v>
      </c>
      <c r="H210" s="159"/>
      <c r="I210" s="158">
        <f t="shared" si="85"/>
        <v>0</v>
      </c>
      <c r="J210" s="159"/>
      <c r="K210" s="158">
        <f t="shared" si="86"/>
        <v>0</v>
      </c>
      <c r="L210" s="158">
        <v>21</v>
      </c>
      <c r="M210" s="158">
        <f t="shared" si="87"/>
        <v>0</v>
      </c>
      <c r="N210" s="158">
        <v>0</v>
      </c>
      <c r="O210" s="158">
        <f t="shared" si="88"/>
        <v>0</v>
      </c>
      <c r="P210" s="158">
        <v>0</v>
      </c>
      <c r="Q210" s="158">
        <f t="shared" si="89"/>
        <v>0</v>
      </c>
      <c r="R210" s="158"/>
      <c r="S210" s="158" t="s">
        <v>151</v>
      </c>
      <c r="T210" s="158" t="s">
        <v>506</v>
      </c>
      <c r="U210" s="158">
        <v>0</v>
      </c>
      <c r="V210" s="158">
        <f t="shared" si="90"/>
        <v>0</v>
      </c>
      <c r="W210" s="158"/>
      <c r="X210" s="158" t="s">
        <v>507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508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x14ac:dyDescent="0.2">
      <c r="A211" s="161" t="s">
        <v>138</v>
      </c>
      <c r="B211" s="162" t="s">
        <v>104</v>
      </c>
      <c r="C211" s="180" t="s">
        <v>105</v>
      </c>
      <c r="D211" s="163"/>
      <c r="E211" s="164"/>
      <c r="F211" s="165"/>
      <c r="G211" s="166">
        <f>SUMIF(AG212:AG216,"&lt;&gt;NOR",G212:G216)</f>
        <v>0</v>
      </c>
      <c r="H211" s="160"/>
      <c r="I211" s="160">
        <f>SUM(I212:I216)</f>
        <v>0</v>
      </c>
      <c r="J211" s="160"/>
      <c r="K211" s="160">
        <f>SUM(K212:K216)</f>
        <v>0</v>
      </c>
      <c r="L211" s="160"/>
      <c r="M211" s="160">
        <f>SUM(M212:M216)</f>
        <v>0</v>
      </c>
      <c r="N211" s="160"/>
      <c r="O211" s="160">
        <f>SUM(O212:O216)</f>
        <v>0</v>
      </c>
      <c r="P211" s="160"/>
      <c r="Q211" s="160">
        <f>SUM(Q212:Q216)</f>
        <v>0</v>
      </c>
      <c r="R211" s="160"/>
      <c r="S211" s="160"/>
      <c r="T211" s="160"/>
      <c r="U211" s="160"/>
      <c r="V211" s="160">
        <f>SUM(V212:V216)</f>
        <v>0</v>
      </c>
      <c r="W211" s="160"/>
      <c r="X211" s="160"/>
      <c r="AG211" t="s">
        <v>139</v>
      </c>
    </row>
    <row r="212" spans="1:60" outlineLevel="1" x14ac:dyDescent="0.2">
      <c r="A212" s="173">
        <v>184</v>
      </c>
      <c r="B212" s="174" t="s">
        <v>68</v>
      </c>
      <c r="C212" s="181" t="s">
        <v>535</v>
      </c>
      <c r="D212" s="175" t="s">
        <v>270</v>
      </c>
      <c r="E212" s="176">
        <v>1</v>
      </c>
      <c r="F212" s="177"/>
      <c r="G212" s="178">
        <f>ROUND(E212*F212,2)</f>
        <v>0</v>
      </c>
      <c r="H212" s="159"/>
      <c r="I212" s="158">
        <f>ROUND(E212*H212,2)</f>
        <v>0</v>
      </c>
      <c r="J212" s="159"/>
      <c r="K212" s="158">
        <f>ROUND(E212*J212,2)</f>
        <v>0</v>
      </c>
      <c r="L212" s="158">
        <v>21</v>
      </c>
      <c r="M212" s="158">
        <f>G212*(1+L212/100)</f>
        <v>0</v>
      </c>
      <c r="N212" s="158">
        <v>0</v>
      </c>
      <c r="O212" s="158">
        <f>ROUND(E212*N212,2)</f>
        <v>0</v>
      </c>
      <c r="P212" s="158">
        <v>0</v>
      </c>
      <c r="Q212" s="158">
        <f>ROUND(E212*P212,2)</f>
        <v>0</v>
      </c>
      <c r="R212" s="158"/>
      <c r="S212" s="158" t="s">
        <v>143</v>
      </c>
      <c r="T212" s="158" t="s">
        <v>144</v>
      </c>
      <c r="U212" s="158">
        <v>0</v>
      </c>
      <c r="V212" s="158">
        <f>ROUND(E212*U212,2)</f>
        <v>0</v>
      </c>
      <c r="W212" s="158"/>
      <c r="X212" s="158" t="s">
        <v>145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461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73">
        <v>185</v>
      </c>
      <c r="B213" s="174" t="s">
        <v>536</v>
      </c>
      <c r="C213" s="181" t="s">
        <v>537</v>
      </c>
      <c r="D213" s="175" t="s">
        <v>270</v>
      </c>
      <c r="E213" s="176">
        <v>1</v>
      </c>
      <c r="F213" s="177"/>
      <c r="G213" s="178">
        <f>ROUND(E213*F213,2)</f>
        <v>0</v>
      </c>
      <c r="H213" s="159"/>
      <c r="I213" s="158">
        <f>ROUND(E213*H213,2)</f>
        <v>0</v>
      </c>
      <c r="J213" s="159"/>
      <c r="K213" s="158">
        <f>ROUND(E213*J213,2)</f>
        <v>0</v>
      </c>
      <c r="L213" s="158">
        <v>21</v>
      </c>
      <c r="M213" s="158">
        <f>G213*(1+L213/100)</f>
        <v>0</v>
      </c>
      <c r="N213" s="158">
        <v>0</v>
      </c>
      <c r="O213" s="158">
        <f>ROUND(E213*N213,2)</f>
        <v>0</v>
      </c>
      <c r="P213" s="158">
        <v>0</v>
      </c>
      <c r="Q213" s="158">
        <f>ROUND(E213*P213,2)</f>
        <v>0</v>
      </c>
      <c r="R213" s="158"/>
      <c r="S213" s="158" t="s">
        <v>143</v>
      </c>
      <c r="T213" s="158" t="s">
        <v>144</v>
      </c>
      <c r="U213" s="158">
        <v>0</v>
      </c>
      <c r="V213" s="158">
        <f>ROUND(E213*U213,2)</f>
        <v>0</v>
      </c>
      <c r="W213" s="158"/>
      <c r="X213" s="158" t="s">
        <v>145</v>
      </c>
      <c r="Y213" s="151"/>
      <c r="Z213" s="151"/>
      <c r="AA213" s="151"/>
      <c r="AB213" s="151"/>
      <c r="AC213" s="151"/>
      <c r="AD213" s="151"/>
      <c r="AE213" s="151"/>
      <c r="AF213" s="151"/>
      <c r="AG213" s="151" t="s">
        <v>461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73">
        <v>186</v>
      </c>
      <c r="B214" s="174" t="s">
        <v>538</v>
      </c>
      <c r="C214" s="181" t="s">
        <v>539</v>
      </c>
      <c r="D214" s="175" t="s">
        <v>270</v>
      </c>
      <c r="E214" s="176">
        <v>1</v>
      </c>
      <c r="F214" s="177"/>
      <c r="G214" s="178">
        <f>ROUND(E214*F214,2)</f>
        <v>0</v>
      </c>
      <c r="H214" s="159"/>
      <c r="I214" s="158">
        <f>ROUND(E214*H214,2)</f>
        <v>0</v>
      </c>
      <c r="J214" s="159"/>
      <c r="K214" s="158">
        <f>ROUND(E214*J214,2)</f>
        <v>0</v>
      </c>
      <c r="L214" s="158">
        <v>21</v>
      </c>
      <c r="M214" s="158">
        <f>G214*(1+L214/100)</f>
        <v>0</v>
      </c>
      <c r="N214" s="158">
        <v>0</v>
      </c>
      <c r="O214" s="158">
        <f>ROUND(E214*N214,2)</f>
        <v>0</v>
      </c>
      <c r="P214" s="158">
        <v>0</v>
      </c>
      <c r="Q214" s="158">
        <f>ROUND(E214*P214,2)</f>
        <v>0</v>
      </c>
      <c r="R214" s="158"/>
      <c r="S214" s="158" t="s">
        <v>143</v>
      </c>
      <c r="T214" s="158" t="s">
        <v>144</v>
      </c>
      <c r="U214" s="158">
        <v>0</v>
      </c>
      <c r="V214" s="158">
        <f>ROUND(E214*U214,2)</f>
        <v>0</v>
      </c>
      <c r="W214" s="158"/>
      <c r="X214" s="158" t="s">
        <v>145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461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73">
        <v>187</v>
      </c>
      <c r="B215" s="174" t="s">
        <v>540</v>
      </c>
      <c r="C215" s="181" t="s">
        <v>541</v>
      </c>
      <c r="D215" s="175" t="s">
        <v>270</v>
      </c>
      <c r="E215" s="176">
        <v>1</v>
      </c>
      <c r="F215" s="177"/>
      <c r="G215" s="178">
        <f>ROUND(E215*F215,2)</f>
        <v>0</v>
      </c>
      <c r="H215" s="159"/>
      <c r="I215" s="158">
        <f>ROUND(E215*H215,2)</f>
        <v>0</v>
      </c>
      <c r="J215" s="159"/>
      <c r="K215" s="158">
        <f>ROUND(E215*J215,2)</f>
        <v>0</v>
      </c>
      <c r="L215" s="158">
        <v>21</v>
      </c>
      <c r="M215" s="158">
        <f>G215*(1+L215/100)</f>
        <v>0</v>
      </c>
      <c r="N215" s="158">
        <v>0</v>
      </c>
      <c r="O215" s="158">
        <f>ROUND(E215*N215,2)</f>
        <v>0</v>
      </c>
      <c r="P215" s="158">
        <v>0</v>
      </c>
      <c r="Q215" s="158">
        <f>ROUND(E215*P215,2)</f>
        <v>0</v>
      </c>
      <c r="R215" s="158"/>
      <c r="S215" s="158" t="s">
        <v>143</v>
      </c>
      <c r="T215" s="158" t="s">
        <v>144</v>
      </c>
      <c r="U215" s="158">
        <v>0</v>
      </c>
      <c r="V215" s="158">
        <f>ROUND(E215*U215,2)</f>
        <v>0</v>
      </c>
      <c r="W215" s="158"/>
      <c r="X215" s="158" t="s">
        <v>145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461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22.5" outlineLevel="1" x14ac:dyDescent="0.2">
      <c r="A216" s="173">
        <v>188</v>
      </c>
      <c r="B216" s="174" t="s">
        <v>542</v>
      </c>
      <c r="C216" s="181" t="s">
        <v>543</v>
      </c>
      <c r="D216" s="175" t="s">
        <v>270</v>
      </c>
      <c r="E216" s="176">
        <v>1</v>
      </c>
      <c r="F216" s="177"/>
      <c r="G216" s="178">
        <f>ROUND(E216*F216,2)</f>
        <v>0</v>
      </c>
      <c r="H216" s="159"/>
      <c r="I216" s="158">
        <f>ROUND(E216*H216,2)</f>
        <v>0</v>
      </c>
      <c r="J216" s="159"/>
      <c r="K216" s="158">
        <f>ROUND(E216*J216,2)</f>
        <v>0</v>
      </c>
      <c r="L216" s="158">
        <v>21</v>
      </c>
      <c r="M216" s="158">
        <f>G216*(1+L216/100)</f>
        <v>0</v>
      </c>
      <c r="N216" s="158">
        <v>0</v>
      </c>
      <c r="O216" s="158">
        <f>ROUND(E216*N216,2)</f>
        <v>0</v>
      </c>
      <c r="P216" s="158">
        <v>0</v>
      </c>
      <c r="Q216" s="158">
        <f>ROUND(E216*P216,2)</f>
        <v>0</v>
      </c>
      <c r="R216" s="158"/>
      <c r="S216" s="158" t="s">
        <v>143</v>
      </c>
      <c r="T216" s="158" t="s">
        <v>144</v>
      </c>
      <c r="U216" s="158">
        <v>0</v>
      </c>
      <c r="V216" s="158">
        <f>ROUND(E216*U216,2)</f>
        <v>0</v>
      </c>
      <c r="W216" s="158"/>
      <c r="X216" s="158" t="s">
        <v>145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461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x14ac:dyDescent="0.2">
      <c r="A217" s="161" t="s">
        <v>138</v>
      </c>
      <c r="B217" s="162" t="s">
        <v>106</v>
      </c>
      <c r="C217" s="180" t="s">
        <v>107</v>
      </c>
      <c r="D217" s="163"/>
      <c r="E217" s="164"/>
      <c r="F217" s="165"/>
      <c r="G217" s="166">
        <f>SUMIF(AG218:AG229,"&lt;&gt;NOR",G218:G229)</f>
        <v>0</v>
      </c>
      <c r="H217" s="160"/>
      <c r="I217" s="160">
        <f>SUM(I218:I229)</f>
        <v>0</v>
      </c>
      <c r="J217" s="160"/>
      <c r="K217" s="160">
        <f>SUM(K218:K229)</f>
        <v>0</v>
      </c>
      <c r="L217" s="160"/>
      <c r="M217" s="160">
        <f>SUM(M218:M229)</f>
        <v>0</v>
      </c>
      <c r="N217" s="160"/>
      <c r="O217" s="160">
        <f>SUM(O218:O229)</f>
        <v>0</v>
      </c>
      <c r="P217" s="160"/>
      <c r="Q217" s="160">
        <f>SUM(Q218:Q229)</f>
        <v>0</v>
      </c>
      <c r="R217" s="160"/>
      <c r="S217" s="160"/>
      <c r="T217" s="160"/>
      <c r="U217" s="160"/>
      <c r="V217" s="160">
        <f>SUM(V218:V229)</f>
        <v>9.16</v>
      </c>
      <c r="W217" s="160"/>
      <c r="X217" s="160"/>
      <c r="AG217" t="s">
        <v>139</v>
      </c>
    </row>
    <row r="218" spans="1:60" outlineLevel="1" x14ac:dyDescent="0.2">
      <c r="A218" s="173">
        <v>189</v>
      </c>
      <c r="B218" s="174" t="s">
        <v>544</v>
      </c>
      <c r="C218" s="181" t="s">
        <v>545</v>
      </c>
      <c r="D218" s="175" t="s">
        <v>270</v>
      </c>
      <c r="E218" s="176">
        <v>1</v>
      </c>
      <c r="F218" s="177"/>
      <c r="G218" s="178">
        <f t="shared" ref="G218:G229" si="91">ROUND(E218*F218,2)</f>
        <v>0</v>
      </c>
      <c r="H218" s="159"/>
      <c r="I218" s="158">
        <f t="shared" ref="I218:I229" si="92">ROUND(E218*H218,2)</f>
        <v>0</v>
      </c>
      <c r="J218" s="159"/>
      <c r="K218" s="158">
        <f t="shared" ref="K218:K229" si="93">ROUND(E218*J218,2)</f>
        <v>0</v>
      </c>
      <c r="L218" s="158">
        <v>21</v>
      </c>
      <c r="M218" s="158">
        <f t="shared" ref="M218:M229" si="94">G218*(1+L218/100)</f>
        <v>0</v>
      </c>
      <c r="N218" s="158">
        <v>0</v>
      </c>
      <c r="O218" s="158">
        <f t="shared" ref="O218:O229" si="95">ROUND(E218*N218,2)</f>
        <v>0</v>
      </c>
      <c r="P218" s="158">
        <v>0</v>
      </c>
      <c r="Q218" s="158">
        <f t="shared" ref="Q218:Q229" si="96">ROUND(E218*P218,2)</f>
        <v>0</v>
      </c>
      <c r="R218" s="158"/>
      <c r="S218" s="158" t="s">
        <v>143</v>
      </c>
      <c r="T218" s="158" t="s">
        <v>144</v>
      </c>
      <c r="U218" s="158">
        <v>0</v>
      </c>
      <c r="V218" s="158">
        <f t="shared" ref="V218:V229" si="97">ROUND(E218*U218,2)</f>
        <v>0</v>
      </c>
      <c r="W218" s="158"/>
      <c r="X218" s="158" t="s">
        <v>145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146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22.5" outlineLevel="1" x14ac:dyDescent="0.2">
      <c r="A219" s="173">
        <v>190</v>
      </c>
      <c r="B219" s="174" t="s">
        <v>546</v>
      </c>
      <c r="C219" s="181" t="s">
        <v>547</v>
      </c>
      <c r="D219" s="175" t="s">
        <v>270</v>
      </c>
      <c r="E219" s="176">
        <v>1</v>
      </c>
      <c r="F219" s="177"/>
      <c r="G219" s="178">
        <f t="shared" si="91"/>
        <v>0</v>
      </c>
      <c r="H219" s="159"/>
      <c r="I219" s="158">
        <f t="shared" si="92"/>
        <v>0</v>
      </c>
      <c r="J219" s="159"/>
      <c r="K219" s="158">
        <f t="shared" si="93"/>
        <v>0</v>
      </c>
      <c r="L219" s="158">
        <v>21</v>
      </c>
      <c r="M219" s="158">
        <f t="shared" si="94"/>
        <v>0</v>
      </c>
      <c r="N219" s="158">
        <v>0</v>
      </c>
      <c r="O219" s="158">
        <f t="shared" si="95"/>
        <v>0</v>
      </c>
      <c r="P219" s="158">
        <v>0</v>
      </c>
      <c r="Q219" s="158">
        <f t="shared" si="96"/>
        <v>0</v>
      </c>
      <c r="R219" s="158"/>
      <c r="S219" s="158" t="s">
        <v>143</v>
      </c>
      <c r="T219" s="158" t="s">
        <v>144</v>
      </c>
      <c r="U219" s="158">
        <v>0</v>
      </c>
      <c r="V219" s="158">
        <f t="shared" si="97"/>
        <v>0</v>
      </c>
      <c r="W219" s="158"/>
      <c r="X219" s="158" t="s">
        <v>158</v>
      </c>
      <c r="Y219" s="151"/>
      <c r="Z219" s="151"/>
      <c r="AA219" s="151"/>
      <c r="AB219" s="151"/>
      <c r="AC219" s="151"/>
      <c r="AD219" s="151"/>
      <c r="AE219" s="151"/>
      <c r="AF219" s="151"/>
      <c r="AG219" s="151" t="s">
        <v>159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73">
        <v>191</v>
      </c>
      <c r="B220" s="174" t="s">
        <v>548</v>
      </c>
      <c r="C220" s="181" t="s">
        <v>549</v>
      </c>
      <c r="D220" s="175" t="s">
        <v>142</v>
      </c>
      <c r="E220" s="176">
        <v>1</v>
      </c>
      <c r="F220" s="177"/>
      <c r="G220" s="178">
        <f t="shared" si="91"/>
        <v>0</v>
      </c>
      <c r="H220" s="159"/>
      <c r="I220" s="158">
        <f t="shared" si="92"/>
        <v>0</v>
      </c>
      <c r="J220" s="159"/>
      <c r="K220" s="158">
        <f t="shared" si="93"/>
        <v>0</v>
      </c>
      <c r="L220" s="158">
        <v>21</v>
      </c>
      <c r="M220" s="158">
        <f t="shared" si="94"/>
        <v>0</v>
      </c>
      <c r="N220" s="158">
        <v>0</v>
      </c>
      <c r="O220" s="158">
        <f t="shared" si="95"/>
        <v>0</v>
      </c>
      <c r="P220" s="158">
        <v>0</v>
      </c>
      <c r="Q220" s="158">
        <f t="shared" si="96"/>
        <v>0</v>
      </c>
      <c r="R220" s="158"/>
      <c r="S220" s="158" t="s">
        <v>143</v>
      </c>
      <c r="T220" s="158" t="s">
        <v>144</v>
      </c>
      <c r="U220" s="158">
        <v>0</v>
      </c>
      <c r="V220" s="158">
        <f t="shared" si="97"/>
        <v>0</v>
      </c>
      <c r="W220" s="158"/>
      <c r="X220" s="158" t="s">
        <v>145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146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73">
        <v>192</v>
      </c>
      <c r="B221" s="174" t="s">
        <v>550</v>
      </c>
      <c r="C221" s="181" t="s">
        <v>551</v>
      </c>
      <c r="D221" s="175" t="s">
        <v>142</v>
      </c>
      <c r="E221" s="176">
        <v>11</v>
      </c>
      <c r="F221" s="177"/>
      <c r="G221" s="178">
        <f t="shared" si="91"/>
        <v>0</v>
      </c>
      <c r="H221" s="159"/>
      <c r="I221" s="158">
        <f t="shared" si="92"/>
        <v>0</v>
      </c>
      <c r="J221" s="159"/>
      <c r="K221" s="158">
        <f t="shared" si="93"/>
        <v>0</v>
      </c>
      <c r="L221" s="158">
        <v>21</v>
      </c>
      <c r="M221" s="158">
        <f t="shared" si="94"/>
        <v>0</v>
      </c>
      <c r="N221" s="158">
        <v>0</v>
      </c>
      <c r="O221" s="158">
        <f t="shared" si="95"/>
        <v>0</v>
      </c>
      <c r="P221" s="158">
        <v>0</v>
      </c>
      <c r="Q221" s="158">
        <f t="shared" si="96"/>
        <v>0</v>
      </c>
      <c r="R221" s="158"/>
      <c r="S221" s="158" t="s">
        <v>143</v>
      </c>
      <c r="T221" s="158" t="s">
        <v>144</v>
      </c>
      <c r="U221" s="158">
        <v>0</v>
      </c>
      <c r="V221" s="158">
        <f t="shared" si="97"/>
        <v>0</v>
      </c>
      <c r="W221" s="158"/>
      <c r="X221" s="158" t="s">
        <v>145</v>
      </c>
      <c r="Y221" s="151"/>
      <c r="Z221" s="151"/>
      <c r="AA221" s="151"/>
      <c r="AB221" s="151"/>
      <c r="AC221" s="151"/>
      <c r="AD221" s="151"/>
      <c r="AE221" s="151"/>
      <c r="AF221" s="151"/>
      <c r="AG221" s="151" t="s">
        <v>146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73">
        <v>193</v>
      </c>
      <c r="B222" s="174" t="s">
        <v>552</v>
      </c>
      <c r="C222" s="181" t="s">
        <v>553</v>
      </c>
      <c r="D222" s="175" t="s">
        <v>142</v>
      </c>
      <c r="E222" s="176">
        <v>1</v>
      </c>
      <c r="F222" s="177"/>
      <c r="G222" s="178">
        <f t="shared" si="91"/>
        <v>0</v>
      </c>
      <c r="H222" s="159"/>
      <c r="I222" s="158">
        <f t="shared" si="92"/>
        <v>0</v>
      </c>
      <c r="J222" s="159"/>
      <c r="K222" s="158">
        <f t="shared" si="93"/>
        <v>0</v>
      </c>
      <c r="L222" s="158">
        <v>21</v>
      </c>
      <c r="M222" s="158">
        <f t="shared" si="94"/>
        <v>0</v>
      </c>
      <c r="N222" s="158">
        <v>0</v>
      </c>
      <c r="O222" s="158">
        <f t="shared" si="95"/>
        <v>0</v>
      </c>
      <c r="P222" s="158">
        <v>0</v>
      </c>
      <c r="Q222" s="158">
        <f t="shared" si="96"/>
        <v>0</v>
      </c>
      <c r="R222" s="158"/>
      <c r="S222" s="158" t="s">
        <v>143</v>
      </c>
      <c r="T222" s="158" t="s">
        <v>144</v>
      </c>
      <c r="U222" s="158">
        <v>0</v>
      </c>
      <c r="V222" s="158">
        <f t="shared" si="97"/>
        <v>0</v>
      </c>
      <c r="W222" s="158"/>
      <c r="X222" s="158" t="s">
        <v>145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146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73">
        <v>194</v>
      </c>
      <c r="B223" s="174" t="s">
        <v>554</v>
      </c>
      <c r="C223" s="181" t="s">
        <v>555</v>
      </c>
      <c r="D223" s="175" t="s">
        <v>142</v>
      </c>
      <c r="E223" s="176">
        <v>1</v>
      </c>
      <c r="F223" s="177"/>
      <c r="G223" s="178">
        <f t="shared" si="91"/>
        <v>0</v>
      </c>
      <c r="H223" s="159"/>
      <c r="I223" s="158">
        <f t="shared" si="92"/>
        <v>0</v>
      </c>
      <c r="J223" s="159"/>
      <c r="K223" s="158">
        <f t="shared" si="93"/>
        <v>0</v>
      </c>
      <c r="L223" s="158">
        <v>21</v>
      </c>
      <c r="M223" s="158">
        <f t="shared" si="94"/>
        <v>0</v>
      </c>
      <c r="N223" s="158">
        <v>0</v>
      </c>
      <c r="O223" s="158">
        <f t="shared" si="95"/>
        <v>0</v>
      </c>
      <c r="P223" s="158">
        <v>0</v>
      </c>
      <c r="Q223" s="158">
        <f t="shared" si="96"/>
        <v>0</v>
      </c>
      <c r="R223" s="158"/>
      <c r="S223" s="158" t="s">
        <v>143</v>
      </c>
      <c r="T223" s="158" t="s">
        <v>144</v>
      </c>
      <c r="U223" s="158">
        <v>0</v>
      </c>
      <c r="V223" s="158">
        <f t="shared" si="97"/>
        <v>0</v>
      </c>
      <c r="W223" s="158"/>
      <c r="X223" s="158" t="s">
        <v>145</v>
      </c>
      <c r="Y223" s="151"/>
      <c r="Z223" s="151"/>
      <c r="AA223" s="151"/>
      <c r="AB223" s="151"/>
      <c r="AC223" s="151"/>
      <c r="AD223" s="151"/>
      <c r="AE223" s="151"/>
      <c r="AF223" s="151"/>
      <c r="AG223" s="151" t="s">
        <v>146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22.5" outlineLevel="1" x14ac:dyDescent="0.2">
      <c r="A224" s="173">
        <v>195</v>
      </c>
      <c r="B224" s="174" t="s">
        <v>556</v>
      </c>
      <c r="C224" s="181" t="s">
        <v>557</v>
      </c>
      <c r="D224" s="175" t="s">
        <v>270</v>
      </c>
      <c r="E224" s="176">
        <v>1</v>
      </c>
      <c r="F224" s="177"/>
      <c r="G224" s="178">
        <f t="shared" si="91"/>
        <v>0</v>
      </c>
      <c r="H224" s="159"/>
      <c r="I224" s="158">
        <f t="shared" si="92"/>
        <v>0</v>
      </c>
      <c r="J224" s="159"/>
      <c r="K224" s="158">
        <f t="shared" si="93"/>
        <v>0</v>
      </c>
      <c r="L224" s="158">
        <v>21</v>
      </c>
      <c r="M224" s="158">
        <f t="shared" si="94"/>
        <v>0</v>
      </c>
      <c r="N224" s="158">
        <v>0</v>
      </c>
      <c r="O224" s="158">
        <f t="shared" si="95"/>
        <v>0</v>
      </c>
      <c r="P224" s="158">
        <v>0</v>
      </c>
      <c r="Q224" s="158">
        <f t="shared" si="96"/>
        <v>0</v>
      </c>
      <c r="R224" s="158"/>
      <c r="S224" s="158" t="s">
        <v>143</v>
      </c>
      <c r="T224" s="158" t="s">
        <v>144</v>
      </c>
      <c r="U224" s="158">
        <v>0</v>
      </c>
      <c r="V224" s="158">
        <f t="shared" si="97"/>
        <v>0</v>
      </c>
      <c r="W224" s="158"/>
      <c r="X224" s="158" t="s">
        <v>158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159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73">
        <v>196</v>
      </c>
      <c r="B225" s="174" t="s">
        <v>558</v>
      </c>
      <c r="C225" s="181" t="s">
        <v>559</v>
      </c>
      <c r="D225" s="175" t="s">
        <v>142</v>
      </c>
      <c r="E225" s="176">
        <v>1</v>
      </c>
      <c r="F225" s="177"/>
      <c r="G225" s="178">
        <f t="shared" si="91"/>
        <v>0</v>
      </c>
      <c r="H225" s="159"/>
      <c r="I225" s="158">
        <f t="shared" si="92"/>
        <v>0</v>
      </c>
      <c r="J225" s="159"/>
      <c r="K225" s="158">
        <f t="shared" si="93"/>
        <v>0</v>
      </c>
      <c r="L225" s="158">
        <v>21</v>
      </c>
      <c r="M225" s="158">
        <f t="shared" si="94"/>
        <v>0</v>
      </c>
      <c r="N225" s="158">
        <v>0</v>
      </c>
      <c r="O225" s="158">
        <f t="shared" si="95"/>
        <v>0</v>
      </c>
      <c r="P225" s="158">
        <v>0</v>
      </c>
      <c r="Q225" s="158">
        <f t="shared" si="96"/>
        <v>0</v>
      </c>
      <c r="R225" s="158"/>
      <c r="S225" s="158" t="s">
        <v>143</v>
      </c>
      <c r="T225" s="158" t="s">
        <v>144</v>
      </c>
      <c r="U225" s="158">
        <v>0</v>
      </c>
      <c r="V225" s="158">
        <f t="shared" si="97"/>
        <v>0</v>
      </c>
      <c r="W225" s="158"/>
      <c r="X225" s="158" t="s">
        <v>145</v>
      </c>
      <c r="Y225" s="151"/>
      <c r="Z225" s="151"/>
      <c r="AA225" s="151"/>
      <c r="AB225" s="151"/>
      <c r="AC225" s="151"/>
      <c r="AD225" s="151"/>
      <c r="AE225" s="151"/>
      <c r="AF225" s="151"/>
      <c r="AG225" s="151" t="s">
        <v>461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73">
        <v>197</v>
      </c>
      <c r="B226" s="174" t="s">
        <v>560</v>
      </c>
      <c r="C226" s="181" t="s">
        <v>561</v>
      </c>
      <c r="D226" s="175" t="s">
        <v>142</v>
      </c>
      <c r="E226" s="176">
        <v>1</v>
      </c>
      <c r="F226" s="177"/>
      <c r="G226" s="178">
        <f t="shared" si="91"/>
        <v>0</v>
      </c>
      <c r="H226" s="159"/>
      <c r="I226" s="158">
        <f t="shared" si="92"/>
        <v>0</v>
      </c>
      <c r="J226" s="159"/>
      <c r="K226" s="158">
        <f t="shared" si="93"/>
        <v>0</v>
      </c>
      <c r="L226" s="158">
        <v>21</v>
      </c>
      <c r="M226" s="158">
        <f t="shared" si="94"/>
        <v>0</v>
      </c>
      <c r="N226" s="158">
        <v>0</v>
      </c>
      <c r="O226" s="158">
        <f t="shared" si="95"/>
        <v>0</v>
      </c>
      <c r="P226" s="158">
        <v>0</v>
      </c>
      <c r="Q226" s="158">
        <f t="shared" si="96"/>
        <v>0</v>
      </c>
      <c r="R226" s="158"/>
      <c r="S226" s="158" t="s">
        <v>143</v>
      </c>
      <c r="T226" s="158" t="s">
        <v>144</v>
      </c>
      <c r="U226" s="158">
        <v>0</v>
      </c>
      <c r="V226" s="158">
        <f t="shared" si="97"/>
        <v>0</v>
      </c>
      <c r="W226" s="158"/>
      <c r="X226" s="158" t="s">
        <v>145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461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73">
        <v>198</v>
      </c>
      <c r="B227" s="174" t="s">
        <v>562</v>
      </c>
      <c r="C227" s="181" t="s">
        <v>563</v>
      </c>
      <c r="D227" s="175" t="s">
        <v>270</v>
      </c>
      <c r="E227" s="176">
        <v>1</v>
      </c>
      <c r="F227" s="177"/>
      <c r="G227" s="178">
        <f t="shared" si="91"/>
        <v>0</v>
      </c>
      <c r="H227" s="159"/>
      <c r="I227" s="158">
        <f t="shared" si="92"/>
        <v>0</v>
      </c>
      <c r="J227" s="159"/>
      <c r="K227" s="158">
        <f t="shared" si="93"/>
        <v>0</v>
      </c>
      <c r="L227" s="158">
        <v>21</v>
      </c>
      <c r="M227" s="158">
        <f t="shared" si="94"/>
        <v>0</v>
      </c>
      <c r="N227" s="158">
        <v>0</v>
      </c>
      <c r="O227" s="158">
        <f t="shared" si="95"/>
        <v>0</v>
      </c>
      <c r="P227" s="158">
        <v>0</v>
      </c>
      <c r="Q227" s="158">
        <f t="shared" si="96"/>
        <v>0</v>
      </c>
      <c r="R227" s="158"/>
      <c r="S227" s="158" t="s">
        <v>143</v>
      </c>
      <c r="T227" s="158" t="s">
        <v>192</v>
      </c>
      <c r="U227" s="158">
        <v>0</v>
      </c>
      <c r="V227" s="158">
        <f t="shared" si="97"/>
        <v>0</v>
      </c>
      <c r="W227" s="158"/>
      <c r="X227" s="158" t="s">
        <v>158</v>
      </c>
      <c r="Y227" s="151"/>
      <c r="Z227" s="151"/>
      <c r="AA227" s="151"/>
      <c r="AB227" s="151"/>
      <c r="AC227" s="151"/>
      <c r="AD227" s="151"/>
      <c r="AE227" s="151"/>
      <c r="AF227" s="151"/>
      <c r="AG227" s="151" t="s">
        <v>483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73">
        <v>199</v>
      </c>
      <c r="B228" s="174" t="s">
        <v>564</v>
      </c>
      <c r="C228" s="181" t="s">
        <v>565</v>
      </c>
      <c r="D228" s="175" t="s">
        <v>270</v>
      </c>
      <c r="E228" s="176">
        <v>1</v>
      </c>
      <c r="F228" s="177"/>
      <c r="G228" s="178">
        <f t="shared" si="91"/>
        <v>0</v>
      </c>
      <c r="H228" s="159"/>
      <c r="I228" s="158">
        <f t="shared" si="92"/>
        <v>0</v>
      </c>
      <c r="J228" s="159"/>
      <c r="K228" s="158">
        <f t="shared" si="93"/>
        <v>0</v>
      </c>
      <c r="L228" s="158">
        <v>21</v>
      </c>
      <c r="M228" s="158">
        <f t="shared" si="94"/>
        <v>0</v>
      </c>
      <c r="N228" s="158">
        <v>0</v>
      </c>
      <c r="O228" s="158">
        <f t="shared" si="95"/>
        <v>0</v>
      </c>
      <c r="P228" s="158">
        <v>0</v>
      </c>
      <c r="Q228" s="158">
        <f t="shared" si="96"/>
        <v>0</v>
      </c>
      <c r="R228" s="158"/>
      <c r="S228" s="158" t="s">
        <v>143</v>
      </c>
      <c r="T228" s="158" t="s">
        <v>192</v>
      </c>
      <c r="U228" s="158">
        <v>0</v>
      </c>
      <c r="V228" s="158">
        <f t="shared" si="97"/>
        <v>0</v>
      </c>
      <c r="W228" s="158"/>
      <c r="X228" s="158" t="s">
        <v>158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483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73">
        <v>200</v>
      </c>
      <c r="B229" s="174" t="s">
        <v>566</v>
      </c>
      <c r="C229" s="181" t="s">
        <v>567</v>
      </c>
      <c r="D229" s="175" t="s">
        <v>149</v>
      </c>
      <c r="E229" s="176">
        <v>0.75</v>
      </c>
      <c r="F229" s="177"/>
      <c r="G229" s="178">
        <f t="shared" si="91"/>
        <v>0</v>
      </c>
      <c r="H229" s="159"/>
      <c r="I229" s="158">
        <f t="shared" si="92"/>
        <v>0</v>
      </c>
      <c r="J229" s="159"/>
      <c r="K229" s="158">
        <f t="shared" si="93"/>
        <v>0</v>
      </c>
      <c r="L229" s="158">
        <v>21</v>
      </c>
      <c r="M229" s="158">
        <f t="shared" si="94"/>
        <v>0</v>
      </c>
      <c r="N229" s="158">
        <v>0</v>
      </c>
      <c r="O229" s="158">
        <f t="shared" si="95"/>
        <v>0</v>
      </c>
      <c r="P229" s="158">
        <v>0</v>
      </c>
      <c r="Q229" s="158">
        <f t="shared" si="96"/>
        <v>0</v>
      </c>
      <c r="R229" s="158"/>
      <c r="S229" s="158" t="s">
        <v>143</v>
      </c>
      <c r="T229" s="158" t="s">
        <v>144</v>
      </c>
      <c r="U229" s="158">
        <v>12.207000000000001</v>
      </c>
      <c r="V229" s="158">
        <f t="shared" si="97"/>
        <v>9.16</v>
      </c>
      <c r="W229" s="158"/>
      <c r="X229" s="158" t="s">
        <v>145</v>
      </c>
      <c r="Y229" s="151"/>
      <c r="Z229" s="151"/>
      <c r="AA229" s="151"/>
      <c r="AB229" s="151"/>
      <c r="AC229" s="151"/>
      <c r="AD229" s="151"/>
      <c r="AE229" s="151"/>
      <c r="AF229" s="151"/>
      <c r="AG229" s="151" t="s">
        <v>146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x14ac:dyDescent="0.2">
      <c r="A230" s="161" t="s">
        <v>138</v>
      </c>
      <c r="B230" s="162" t="s">
        <v>108</v>
      </c>
      <c r="C230" s="180" t="s">
        <v>109</v>
      </c>
      <c r="D230" s="163"/>
      <c r="E230" s="164"/>
      <c r="F230" s="165"/>
      <c r="G230" s="166">
        <f>SUMIF(AG231:AG237,"&lt;&gt;NOR",G231:G237)</f>
        <v>0</v>
      </c>
      <c r="H230" s="160"/>
      <c r="I230" s="160">
        <f>SUM(I231:I237)</f>
        <v>0</v>
      </c>
      <c r="J230" s="160"/>
      <c r="K230" s="160">
        <f>SUM(K231:K237)</f>
        <v>0</v>
      </c>
      <c r="L230" s="160"/>
      <c r="M230" s="160">
        <f>SUM(M231:M237)</f>
        <v>0</v>
      </c>
      <c r="N230" s="160"/>
      <c r="O230" s="160">
        <f>SUM(O231:O237)</f>
        <v>0</v>
      </c>
      <c r="P230" s="160"/>
      <c r="Q230" s="160">
        <f>SUM(Q231:Q237)</f>
        <v>0</v>
      </c>
      <c r="R230" s="160"/>
      <c r="S230" s="160"/>
      <c r="T230" s="160"/>
      <c r="U230" s="160"/>
      <c r="V230" s="160">
        <f>SUM(V231:V237)</f>
        <v>1.46</v>
      </c>
      <c r="W230" s="160"/>
      <c r="X230" s="160"/>
      <c r="AG230" t="s">
        <v>139</v>
      </c>
    </row>
    <row r="231" spans="1:60" outlineLevel="1" x14ac:dyDescent="0.2">
      <c r="A231" s="173">
        <v>201</v>
      </c>
      <c r="B231" s="174" t="s">
        <v>568</v>
      </c>
      <c r="C231" s="181" t="s">
        <v>569</v>
      </c>
      <c r="D231" s="175" t="s">
        <v>149</v>
      </c>
      <c r="E231" s="176">
        <v>0.56999999999999995</v>
      </c>
      <c r="F231" s="177"/>
      <c r="G231" s="178">
        <f t="shared" ref="G231:G237" si="98">ROUND(E231*F231,2)</f>
        <v>0</v>
      </c>
      <c r="H231" s="159"/>
      <c r="I231" s="158">
        <f t="shared" ref="I231:I237" si="99">ROUND(E231*H231,2)</f>
        <v>0</v>
      </c>
      <c r="J231" s="159"/>
      <c r="K231" s="158">
        <f t="shared" ref="K231:K237" si="100">ROUND(E231*J231,2)</f>
        <v>0</v>
      </c>
      <c r="L231" s="158">
        <v>21</v>
      </c>
      <c r="M231" s="158">
        <f t="shared" ref="M231:M237" si="101">G231*(1+L231/100)</f>
        <v>0</v>
      </c>
      <c r="N231" s="158">
        <v>0</v>
      </c>
      <c r="O231" s="158">
        <f t="shared" ref="O231:O237" si="102">ROUND(E231*N231,2)</f>
        <v>0</v>
      </c>
      <c r="P231" s="158">
        <v>0</v>
      </c>
      <c r="Q231" s="158">
        <f t="shared" ref="Q231:Q237" si="103">ROUND(E231*P231,2)</f>
        <v>0</v>
      </c>
      <c r="R231" s="158"/>
      <c r="S231" s="158" t="s">
        <v>151</v>
      </c>
      <c r="T231" s="158" t="s">
        <v>152</v>
      </c>
      <c r="U231" s="158">
        <v>2.0670000000000002</v>
      </c>
      <c r="V231" s="158">
        <f t="shared" ref="V231:V237" si="104">ROUND(E231*U231,2)</f>
        <v>1.18</v>
      </c>
      <c r="W231" s="158"/>
      <c r="X231" s="158" t="s">
        <v>158</v>
      </c>
      <c r="Y231" s="151"/>
      <c r="Z231" s="151"/>
      <c r="AA231" s="151"/>
      <c r="AB231" s="151"/>
      <c r="AC231" s="151"/>
      <c r="AD231" s="151"/>
      <c r="AE231" s="151"/>
      <c r="AF231" s="151"/>
      <c r="AG231" s="151" t="s">
        <v>483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73">
        <v>202</v>
      </c>
      <c r="B232" s="174" t="s">
        <v>570</v>
      </c>
      <c r="C232" s="181" t="s">
        <v>571</v>
      </c>
      <c r="D232" s="175" t="s">
        <v>149</v>
      </c>
      <c r="E232" s="176">
        <v>0.56999999999999995</v>
      </c>
      <c r="F232" s="177"/>
      <c r="G232" s="178">
        <f t="shared" si="98"/>
        <v>0</v>
      </c>
      <c r="H232" s="159"/>
      <c r="I232" s="158">
        <f t="shared" si="99"/>
        <v>0</v>
      </c>
      <c r="J232" s="159"/>
      <c r="K232" s="158">
        <f t="shared" si="100"/>
        <v>0</v>
      </c>
      <c r="L232" s="158">
        <v>21</v>
      </c>
      <c r="M232" s="158">
        <f t="shared" si="101"/>
        <v>0</v>
      </c>
      <c r="N232" s="158">
        <v>0</v>
      </c>
      <c r="O232" s="158">
        <f t="shared" si="102"/>
        <v>0</v>
      </c>
      <c r="P232" s="158">
        <v>0</v>
      </c>
      <c r="Q232" s="158">
        <f t="shared" si="103"/>
        <v>0</v>
      </c>
      <c r="R232" s="158"/>
      <c r="S232" s="158" t="s">
        <v>151</v>
      </c>
      <c r="T232" s="158" t="s">
        <v>152</v>
      </c>
      <c r="U232" s="158">
        <v>0.49</v>
      </c>
      <c r="V232" s="158">
        <f t="shared" si="104"/>
        <v>0.28000000000000003</v>
      </c>
      <c r="W232" s="158"/>
      <c r="X232" s="158" t="s">
        <v>158</v>
      </c>
      <c r="Y232" s="151"/>
      <c r="Z232" s="151"/>
      <c r="AA232" s="151"/>
      <c r="AB232" s="151"/>
      <c r="AC232" s="151"/>
      <c r="AD232" s="151"/>
      <c r="AE232" s="151"/>
      <c r="AF232" s="151"/>
      <c r="AG232" s="151" t="s">
        <v>483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73">
        <v>203</v>
      </c>
      <c r="B233" s="174" t="s">
        <v>572</v>
      </c>
      <c r="C233" s="181" t="s">
        <v>573</v>
      </c>
      <c r="D233" s="175" t="s">
        <v>149</v>
      </c>
      <c r="E233" s="176">
        <v>0.56999999999999995</v>
      </c>
      <c r="F233" s="177"/>
      <c r="G233" s="178">
        <f t="shared" si="98"/>
        <v>0</v>
      </c>
      <c r="H233" s="159"/>
      <c r="I233" s="158">
        <f t="shared" si="99"/>
        <v>0</v>
      </c>
      <c r="J233" s="159"/>
      <c r="K233" s="158">
        <f t="shared" si="100"/>
        <v>0</v>
      </c>
      <c r="L233" s="158">
        <v>21</v>
      </c>
      <c r="M233" s="158">
        <f t="shared" si="101"/>
        <v>0</v>
      </c>
      <c r="N233" s="158">
        <v>0</v>
      </c>
      <c r="O233" s="158">
        <f t="shared" si="102"/>
        <v>0</v>
      </c>
      <c r="P233" s="158">
        <v>0</v>
      </c>
      <c r="Q233" s="158">
        <f t="shared" si="103"/>
        <v>0</v>
      </c>
      <c r="R233" s="158"/>
      <c r="S233" s="158" t="s">
        <v>151</v>
      </c>
      <c r="T233" s="158" t="s">
        <v>152</v>
      </c>
      <c r="U233" s="158">
        <v>0</v>
      </c>
      <c r="V233" s="158">
        <f t="shared" si="104"/>
        <v>0</v>
      </c>
      <c r="W233" s="158"/>
      <c r="X233" s="158" t="s">
        <v>158</v>
      </c>
      <c r="Y233" s="151"/>
      <c r="Z233" s="151"/>
      <c r="AA233" s="151"/>
      <c r="AB233" s="151"/>
      <c r="AC233" s="151"/>
      <c r="AD233" s="151"/>
      <c r="AE233" s="151"/>
      <c r="AF233" s="151"/>
      <c r="AG233" s="151" t="s">
        <v>483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73">
        <v>204</v>
      </c>
      <c r="B234" s="174" t="s">
        <v>574</v>
      </c>
      <c r="C234" s="181" t="s">
        <v>575</v>
      </c>
      <c r="D234" s="175" t="s">
        <v>149</v>
      </c>
      <c r="E234" s="176">
        <v>0.56999999999999995</v>
      </c>
      <c r="F234" s="177"/>
      <c r="G234" s="178">
        <f t="shared" si="98"/>
        <v>0</v>
      </c>
      <c r="H234" s="159"/>
      <c r="I234" s="158">
        <f t="shared" si="99"/>
        <v>0</v>
      </c>
      <c r="J234" s="159"/>
      <c r="K234" s="158">
        <f t="shared" si="100"/>
        <v>0</v>
      </c>
      <c r="L234" s="158">
        <v>21</v>
      </c>
      <c r="M234" s="158">
        <f t="shared" si="101"/>
        <v>0</v>
      </c>
      <c r="N234" s="158">
        <v>0</v>
      </c>
      <c r="O234" s="158">
        <f t="shared" si="102"/>
        <v>0</v>
      </c>
      <c r="P234" s="158">
        <v>0</v>
      </c>
      <c r="Q234" s="158">
        <f t="shared" si="103"/>
        <v>0</v>
      </c>
      <c r="R234" s="158"/>
      <c r="S234" s="158" t="s">
        <v>151</v>
      </c>
      <c r="T234" s="158" t="s">
        <v>152</v>
      </c>
      <c r="U234" s="158">
        <v>6.0000000000000001E-3</v>
      </c>
      <c r="V234" s="158">
        <f t="shared" si="104"/>
        <v>0</v>
      </c>
      <c r="W234" s="158"/>
      <c r="X234" s="158" t="s">
        <v>158</v>
      </c>
      <c r="Y234" s="151"/>
      <c r="Z234" s="151"/>
      <c r="AA234" s="151"/>
      <c r="AB234" s="151"/>
      <c r="AC234" s="151"/>
      <c r="AD234" s="151"/>
      <c r="AE234" s="151"/>
      <c r="AF234" s="151"/>
      <c r="AG234" s="151" t="s">
        <v>483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73">
        <v>205</v>
      </c>
      <c r="B235" s="174" t="s">
        <v>576</v>
      </c>
      <c r="C235" s="181" t="s">
        <v>577</v>
      </c>
      <c r="D235" s="175" t="s">
        <v>149</v>
      </c>
      <c r="E235" s="176">
        <v>0.56999999999999995</v>
      </c>
      <c r="F235" s="177"/>
      <c r="G235" s="178">
        <f t="shared" si="98"/>
        <v>0</v>
      </c>
      <c r="H235" s="159"/>
      <c r="I235" s="158">
        <f t="shared" si="99"/>
        <v>0</v>
      </c>
      <c r="J235" s="159"/>
      <c r="K235" s="158">
        <f t="shared" si="100"/>
        <v>0</v>
      </c>
      <c r="L235" s="158">
        <v>21</v>
      </c>
      <c r="M235" s="158">
        <f t="shared" si="101"/>
        <v>0</v>
      </c>
      <c r="N235" s="158">
        <v>0</v>
      </c>
      <c r="O235" s="158">
        <f t="shared" si="102"/>
        <v>0</v>
      </c>
      <c r="P235" s="158">
        <v>0</v>
      </c>
      <c r="Q235" s="158">
        <f t="shared" si="103"/>
        <v>0</v>
      </c>
      <c r="R235" s="158"/>
      <c r="S235" s="158" t="s">
        <v>143</v>
      </c>
      <c r="T235" s="158" t="s">
        <v>192</v>
      </c>
      <c r="U235" s="158">
        <v>0</v>
      </c>
      <c r="V235" s="158">
        <f t="shared" si="104"/>
        <v>0</v>
      </c>
      <c r="W235" s="158"/>
      <c r="X235" s="158" t="s">
        <v>158</v>
      </c>
      <c r="Y235" s="151"/>
      <c r="Z235" s="151"/>
      <c r="AA235" s="151"/>
      <c r="AB235" s="151"/>
      <c r="AC235" s="151"/>
      <c r="AD235" s="151"/>
      <c r="AE235" s="151"/>
      <c r="AF235" s="151"/>
      <c r="AG235" s="151" t="s">
        <v>483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73">
        <v>206</v>
      </c>
      <c r="B236" s="174" t="s">
        <v>578</v>
      </c>
      <c r="C236" s="181" t="s">
        <v>579</v>
      </c>
      <c r="D236" s="175" t="s">
        <v>149</v>
      </c>
      <c r="E236" s="176">
        <v>1.5</v>
      </c>
      <c r="F236" s="177"/>
      <c r="G236" s="178">
        <f t="shared" si="98"/>
        <v>0</v>
      </c>
      <c r="H236" s="159"/>
      <c r="I236" s="158">
        <f t="shared" si="99"/>
        <v>0</v>
      </c>
      <c r="J236" s="159"/>
      <c r="K236" s="158">
        <f t="shared" si="100"/>
        <v>0</v>
      </c>
      <c r="L236" s="158">
        <v>21</v>
      </c>
      <c r="M236" s="158">
        <f t="shared" si="101"/>
        <v>0</v>
      </c>
      <c r="N236" s="158">
        <v>0</v>
      </c>
      <c r="O236" s="158">
        <f t="shared" si="102"/>
        <v>0</v>
      </c>
      <c r="P236" s="158">
        <v>0</v>
      </c>
      <c r="Q236" s="158">
        <f t="shared" si="103"/>
        <v>0</v>
      </c>
      <c r="R236" s="158"/>
      <c r="S236" s="158" t="s">
        <v>143</v>
      </c>
      <c r="T236" s="158" t="s">
        <v>192</v>
      </c>
      <c r="U236" s="158">
        <v>0</v>
      </c>
      <c r="V236" s="158">
        <f t="shared" si="104"/>
        <v>0</v>
      </c>
      <c r="W236" s="158"/>
      <c r="X236" s="158" t="s">
        <v>158</v>
      </c>
      <c r="Y236" s="151"/>
      <c r="Z236" s="151"/>
      <c r="AA236" s="151"/>
      <c r="AB236" s="151"/>
      <c r="AC236" s="151"/>
      <c r="AD236" s="151"/>
      <c r="AE236" s="151"/>
      <c r="AF236" s="151"/>
      <c r="AG236" s="151" t="s">
        <v>483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67">
        <v>207</v>
      </c>
      <c r="B237" s="168" t="s">
        <v>580</v>
      </c>
      <c r="C237" s="182" t="s">
        <v>581</v>
      </c>
      <c r="D237" s="169" t="s">
        <v>149</v>
      </c>
      <c r="E237" s="170">
        <v>0.56999999999999995</v>
      </c>
      <c r="F237" s="171"/>
      <c r="G237" s="172">
        <f t="shared" si="98"/>
        <v>0</v>
      </c>
      <c r="H237" s="159"/>
      <c r="I237" s="158">
        <f t="shared" si="99"/>
        <v>0</v>
      </c>
      <c r="J237" s="159"/>
      <c r="K237" s="158">
        <f t="shared" si="100"/>
        <v>0</v>
      </c>
      <c r="L237" s="158">
        <v>21</v>
      </c>
      <c r="M237" s="158">
        <f t="shared" si="101"/>
        <v>0</v>
      </c>
      <c r="N237" s="158">
        <v>0</v>
      </c>
      <c r="O237" s="158">
        <f t="shared" si="102"/>
        <v>0</v>
      </c>
      <c r="P237" s="158">
        <v>0</v>
      </c>
      <c r="Q237" s="158">
        <f t="shared" si="103"/>
        <v>0</v>
      </c>
      <c r="R237" s="158"/>
      <c r="S237" s="158" t="s">
        <v>143</v>
      </c>
      <c r="T237" s="158" t="s">
        <v>192</v>
      </c>
      <c r="U237" s="158">
        <v>0</v>
      </c>
      <c r="V237" s="158">
        <f t="shared" si="104"/>
        <v>0</v>
      </c>
      <c r="W237" s="158"/>
      <c r="X237" s="158" t="s">
        <v>158</v>
      </c>
      <c r="Y237" s="151"/>
      <c r="Z237" s="151"/>
      <c r="AA237" s="151"/>
      <c r="AB237" s="151"/>
      <c r="AC237" s="151"/>
      <c r="AD237" s="151"/>
      <c r="AE237" s="151"/>
      <c r="AF237" s="151"/>
      <c r="AG237" s="151" t="s">
        <v>483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x14ac:dyDescent="0.2">
      <c r="A238" s="3"/>
      <c r="B238" s="4"/>
      <c r="C238" s="183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AE238">
        <v>15</v>
      </c>
      <c r="AF238">
        <v>21</v>
      </c>
      <c r="AG238" t="s">
        <v>125</v>
      </c>
    </row>
    <row r="239" spans="1:60" x14ac:dyDescent="0.2">
      <c r="A239" s="154"/>
      <c r="B239" s="155" t="s">
        <v>30</v>
      </c>
      <c r="C239" s="184"/>
      <c r="D239" s="156"/>
      <c r="E239" s="157"/>
      <c r="F239" s="157"/>
      <c r="G239" s="179">
        <f>G8+G14+G16+G23+G25+G27+G34+G46+G57+G74+G94+G108+G117+G139+G145+G151+G170+G172+G183+G196+G211+G217+G230</f>
        <v>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AE239">
        <f>SUMIF(L7:L237,AE238,G7:G237)</f>
        <v>0</v>
      </c>
      <c r="AF239">
        <f>SUMIF(L7:L237,AF238,G7:G237)</f>
        <v>0</v>
      </c>
      <c r="AG239" t="s">
        <v>582</v>
      </c>
    </row>
    <row r="240" spans="1:60" x14ac:dyDescent="0.2">
      <c r="A240" s="3"/>
      <c r="B240" s="4"/>
      <c r="C240" s="183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33" x14ac:dyDescent="0.2">
      <c r="A241" s="3"/>
      <c r="B241" s="4"/>
      <c r="C241" s="183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33" x14ac:dyDescent="0.2">
      <c r="A242" s="262" t="s">
        <v>583</v>
      </c>
      <c r="B242" s="262"/>
      <c r="C242" s="263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33" x14ac:dyDescent="0.2">
      <c r="A243" s="243"/>
      <c r="B243" s="244"/>
      <c r="C243" s="245"/>
      <c r="D243" s="244"/>
      <c r="E243" s="244"/>
      <c r="F243" s="244"/>
      <c r="G243" s="24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AG243" t="s">
        <v>584</v>
      </c>
    </row>
    <row r="244" spans="1:33" x14ac:dyDescent="0.2">
      <c r="A244" s="247"/>
      <c r="B244" s="248"/>
      <c r="C244" s="249"/>
      <c r="D244" s="248"/>
      <c r="E244" s="248"/>
      <c r="F244" s="248"/>
      <c r="G244" s="25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33" x14ac:dyDescent="0.2">
      <c r="A245" s="247"/>
      <c r="B245" s="248"/>
      <c r="C245" s="249"/>
      <c r="D245" s="248"/>
      <c r="E245" s="248"/>
      <c r="F245" s="248"/>
      <c r="G245" s="25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33" x14ac:dyDescent="0.2">
      <c r="A246" s="247"/>
      <c r="B246" s="248"/>
      <c r="C246" s="249"/>
      <c r="D246" s="248"/>
      <c r="E246" s="248"/>
      <c r="F246" s="248"/>
      <c r="G246" s="25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33" x14ac:dyDescent="0.2">
      <c r="A247" s="251"/>
      <c r="B247" s="252"/>
      <c r="C247" s="253"/>
      <c r="D247" s="252"/>
      <c r="E247" s="252"/>
      <c r="F247" s="252"/>
      <c r="G247" s="25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33" x14ac:dyDescent="0.2">
      <c r="A248" s="3"/>
      <c r="B248" s="4"/>
      <c r="C248" s="183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33" x14ac:dyDescent="0.2">
      <c r="C249" s="185"/>
      <c r="D249" s="10"/>
      <c r="AG249" t="s">
        <v>585</v>
      </c>
    </row>
    <row r="250" spans="1:33" x14ac:dyDescent="0.2">
      <c r="D250" s="10"/>
    </row>
    <row r="251" spans="1:33" x14ac:dyDescent="0.2">
      <c r="D251" s="10"/>
    </row>
    <row r="252" spans="1:33" x14ac:dyDescent="0.2">
      <c r="D252" s="10"/>
    </row>
    <row r="253" spans="1:33" x14ac:dyDescent="0.2">
      <c r="D253" s="10"/>
    </row>
    <row r="254" spans="1:33" x14ac:dyDescent="0.2">
      <c r="D254" s="10"/>
    </row>
    <row r="255" spans="1:33" x14ac:dyDescent="0.2">
      <c r="D255" s="10"/>
    </row>
    <row r="256" spans="1:33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43:G247"/>
    <mergeCell ref="A1:G1"/>
    <mergeCell ref="C2:G2"/>
    <mergeCell ref="C3:G3"/>
    <mergeCell ref="C4:G4"/>
    <mergeCell ref="A242:C242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Schnürch Michaela</cp:lastModifiedBy>
  <cp:lastPrinted>2019-03-19T12:27:02Z</cp:lastPrinted>
  <dcterms:created xsi:type="dcterms:W3CDTF">2009-04-08T07:15:50Z</dcterms:created>
  <dcterms:modified xsi:type="dcterms:W3CDTF">2019-11-11T09:36:18Z</dcterms:modified>
</cp:coreProperties>
</file>