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3035" windowHeight="7680" activeTab="1"/>
  </bookViews>
  <sheets>
    <sheet name="Krycí list" sheetId="1" r:id="rId1"/>
    <sheet name="RO" sheetId="2" r:id="rId2"/>
  </sheets>
  <definedNames>
    <definedName name="_xlnm.Print_Titles" localSheetId="1">'RO'!$1:$13</definedName>
  </definedNames>
  <calcPr fullCalcOnLoad="1"/>
</workbook>
</file>

<file path=xl/sharedStrings.xml><?xml version="1.0" encoding="utf-8"?>
<sst xmlns="http://schemas.openxmlformats.org/spreadsheetml/2006/main" count="268" uniqueCount="172">
  <si>
    <t>KRYCÍ LIST ROZPOČTU</t>
  </si>
  <si>
    <t>Název stavby</t>
  </si>
  <si>
    <t>JKSO</t>
  </si>
  <si>
    <t xml:space="preserve"> </t>
  </si>
  <si>
    <t>Kód stavby</t>
  </si>
  <si>
    <t>Název objektu</t>
  </si>
  <si>
    <t>EČO</t>
  </si>
  <si>
    <t>Kód objektu</t>
  </si>
  <si>
    <t>Název části</t>
  </si>
  <si>
    <t>Místo</t>
  </si>
  <si>
    <t>Kód části</t>
  </si>
  <si>
    <t>Název podčásti</t>
  </si>
  <si>
    <t>Kód podčásti</t>
  </si>
  <si>
    <t>IČO</t>
  </si>
  <si>
    <t>DIČ</t>
  </si>
  <si>
    <t>Objednatel</t>
  </si>
  <si>
    <t>Projektant</t>
  </si>
  <si>
    <t>Zhotovitel</t>
  </si>
  <si>
    <t>Rozpočet číslo</t>
  </si>
  <si>
    <t>Zpracoval</t>
  </si>
  <si>
    <t>Dne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</si>
  <si>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</si>
  <si>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</si>
  <si>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</si>
  <si>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</si>
  <si>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</si>
  <si>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</si>
  <si>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</si>
  <si>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</si>
  <si>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Kč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</si>
  <si>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</si>
  <si>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</si>
  <si>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</si>
  <si>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</si>
  <si>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</si>
  <si>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</si>
  <si>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</si>
  <si>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</si>
  <si>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</si>
  <si>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</si>
  <si>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</si>
  <si>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</si>
  <si>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</si>
  <si>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Územní vlivy</t>
  </si>
  <si>
    <t>PSV</t>
  </si>
  <si>
    <t>Kulturní památka</t>
  </si>
  <si>
    <t>Mimostav. doprava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</si>
  <si>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</si>
  <si>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</si>
  <si>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</si>
  <si>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</si>
  <si>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</si>
  <si>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</si>
  <si>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</si>
  <si>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</si>
  <si>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</si>
  <si>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</si>
  <si>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</si>
  <si>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</si>
  <si>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</si>
  <si>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</si>
  <si>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</si>
  <si>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</si>
  <si>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</si>
  <si>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</si>
  <si>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</si>
  <si>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</si>
  <si>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</si>
  <si>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</si>
  <si>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Stavba:</t>
  </si>
  <si>
    <t>Objekt:</t>
  </si>
  <si>
    <t>Část:</t>
  </si>
  <si>
    <t>Objednatel:</t>
  </si>
  <si>
    <t>Zhotovitel:</t>
  </si>
  <si>
    <t>Datum:</t>
  </si>
  <si>
    <t>Popis</t>
  </si>
  <si>
    <t>Cena celkem</t>
  </si>
  <si>
    <t>Celkem</t>
  </si>
  <si>
    <t>ROZPOČET</t>
  </si>
  <si>
    <t>JKSO:</t>
  </si>
  <si>
    <t>P.Č.</t>
  </si>
  <si>
    <t>TV</t>
  </si>
  <si>
    <t>KCN</t>
  </si>
  <si>
    <t>Kód položky</t>
  </si>
  <si>
    <t>Množství celkem</t>
  </si>
  <si>
    <t>Cena jednotková</t>
  </si>
  <si>
    <t>Práce a dodávky PSV</t>
  </si>
  <si>
    <t>713</t>
  </si>
  <si>
    <t>Izolace tepelné</t>
  </si>
  <si>
    <t>1</t>
  </si>
  <si>
    <t>K</t>
  </si>
  <si>
    <t>Montáž izolace tepelné potrubí potrubními pouzdry s Al fólií staženými Al páskou 1x D do 50 mm</t>
  </si>
  <si>
    <t>M</t>
  </si>
  <si>
    <t>MAT</t>
  </si>
  <si>
    <t>733</t>
  </si>
  <si>
    <t>Ústřední vytápění - potrubí</t>
  </si>
  <si>
    <t>731</t>
  </si>
  <si>
    <t>PK</t>
  </si>
  <si>
    <t>R025</t>
  </si>
  <si>
    <t>Tlaková zkouška</t>
  </si>
  <si>
    <t>R026</t>
  </si>
  <si>
    <t>Topná zkouška</t>
  </si>
  <si>
    <t>R027</t>
  </si>
  <si>
    <t>734</t>
  </si>
  <si>
    <t>Ústřední vytápění - armatury</t>
  </si>
  <si>
    <t>734209113</t>
  </si>
  <si>
    <t>Montáž armatury závitové s dvěma závity G 1/2</t>
  </si>
  <si>
    <t>735</t>
  </si>
  <si>
    <t>Ústřední vytápění - otopná tělesa</t>
  </si>
  <si>
    <t>041</t>
  </si>
  <si>
    <t>-</t>
  </si>
  <si>
    <t>Zkouška těsnosti vodou</t>
  </si>
  <si>
    <t>Přesun hmot v objektu do 12m</t>
  </si>
  <si>
    <t>ing. Bartoš</t>
  </si>
  <si>
    <t>Zaregulování topného systému</t>
  </si>
  <si>
    <t>734221681</t>
  </si>
  <si>
    <t>60</t>
  </si>
  <si>
    <t>Montáž otopných těles panelových</t>
  </si>
  <si>
    <t>R046</t>
  </si>
  <si>
    <t>R098</t>
  </si>
  <si>
    <t>D.1.4.3 - TECHNIKA PROSTŘEDÍ STAVEB</t>
  </si>
  <si>
    <t>734209103</t>
  </si>
  <si>
    <t>Montáž armatury závitové s jedním závitem G 1/2</t>
  </si>
  <si>
    <t>R0555</t>
  </si>
  <si>
    <t>R08</t>
  </si>
  <si>
    <t>Montáž armatury závitové s dvěma závity G 3/4</t>
  </si>
  <si>
    <t>734292714</t>
  </si>
  <si>
    <t>R888</t>
  </si>
  <si>
    <t>R055</t>
  </si>
  <si>
    <t>R056</t>
  </si>
  <si>
    <t>734291113</t>
  </si>
  <si>
    <t>Kohout závitový plnící a vypouštěcí ČSN 137061 PN 10/100°C G 1/2</t>
  </si>
  <si>
    <t xml:space="preserve">Montáž kotle ocel.teplov, kapalina/plyn do 52 kW </t>
  </si>
  <si>
    <t>734209112</t>
  </si>
  <si>
    <t>Montáž armatury závitové s dvěma závity G 3/8</t>
  </si>
  <si>
    <t>R34</t>
  </si>
  <si>
    <t>Automatický odvzdušňovací ventil DN 10</t>
  </si>
  <si>
    <t>734291243</t>
  </si>
  <si>
    <t>Zpětná klapka závitová G 3/4"</t>
  </si>
  <si>
    <t>733190108</t>
  </si>
  <si>
    <t>Zkouška těsnosti potrubí ocelové závitové do DN 50</t>
  </si>
  <si>
    <t>Tepelná izolace tvarovkami PU s Al folií , tl.40mm, DN15</t>
  </si>
  <si>
    <t>Tepelná izolace tvarovkami PU s Al folií , tl.24mm, DN20</t>
  </si>
  <si>
    <t xml:space="preserve">Hlavice termostatická kapalinová k ovládání termostatických ventilů </t>
  </si>
  <si>
    <t>Termostatický ventil 1/2" rohový ze sortimentu výrobce koupelnového tělesa vč. hlavice</t>
  </si>
  <si>
    <t>Radiátorové šroubení 1/2" pro tělesa ventil-kompakt rohové</t>
  </si>
  <si>
    <t>Filtr závitový přímý s vnitřními závity  PN 16 do 130°C G 3/4</t>
  </si>
  <si>
    <t>Kohout závitový kulový přímý  chromovaný s páčkou G 3/4</t>
  </si>
  <si>
    <t>733111113</t>
  </si>
  <si>
    <t>Potrubí ocelové závitové bezešvé běžné v kotelnách nebo strojovnách DN 15</t>
  </si>
  <si>
    <t>733111114</t>
  </si>
  <si>
    <t>Potrubí ocelové závitové bezešvé běžné v kotelnách nebo strojovnách DN 20</t>
  </si>
  <si>
    <t>Příplatek k potrubí z trubek ocelových závitových za zhotovení závitové ocelové přípojky DN 15</t>
  </si>
  <si>
    <t>Pomocné a uchycovací konstrukce (uchycení potrubí, armatur)</t>
  </si>
  <si>
    <t>Otopné těleso deskové ocelové ventil-kompakt 11-060060-60</t>
  </si>
  <si>
    <t>Otopné těleso deskové ocelové ventil-kompakt 11-060090-60</t>
  </si>
  <si>
    <t>Otopné těleso deskové ocelové ventil-kompakt 11-060160-60</t>
  </si>
  <si>
    <t>Otopné těleso deskové ocelové ventil-kompakt 11-060060-E0</t>
  </si>
  <si>
    <t>Otopné těleso deskové ocelové ventil-kompakt 11-060090-E0</t>
  </si>
  <si>
    <r>
      <t xml:space="preserve">1x plynový kondenzační kotel 15kW vč. vrstveného zásobníku TUV 100l, výkon 1,8-15 kW, vč.typové sestavy armatur,čerpadel vč. typové regulace ohřevu topné vody a TUV, ekvitermní regulace, koaxiální odkouření 100/60 přes šikmou střechu. viz. nabídka </t>
    </r>
    <r>
      <rPr>
        <sz val="8"/>
        <rFont val="Arial CE"/>
        <family val="0"/>
      </rPr>
      <t>č. 16000005389 (ing.Hostačná 602 141 105)</t>
    </r>
  </si>
  <si>
    <t>REKONSTRUKCE BYTOVÉHO DOMU ÚPRKOVA 11/75</t>
  </si>
  <si>
    <t>ÚPRKOVA 11/75</t>
  </si>
  <si>
    <t>SMO, MO Moravská Ostrava a Přívoz</t>
  </si>
  <si>
    <t>Bartoš</t>
  </si>
  <si>
    <t>783</t>
  </si>
  <si>
    <t>783425412</t>
  </si>
  <si>
    <t>Nátěry syntetické potrubí do DN 50 barva dražší lesklý povrch 1x antikorozní, 1x základní, 2x email</t>
  </si>
  <si>
    <t>789</t>
  </si>
  <si>
    <t>Povrchové úpravy technologických zařízení</t>
  </si>
  <si>
    <t>Ostatní demontáže UT</t>
  </si>
  <si>
    <t>R079</t>
  </si>
  <si>
    <t>15.5.2017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</si>
</sst>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;\-#,##0.000"/>
    <numFmt numFmtId="168" formatCode="#,##0.00000;\-#,##0.00000"/>
    <numFmt numFmtId="169" formatCode="#,##0.0;\-#,##0.0"/>
    <numFmt numFmtId="170" formatCode="#,##0.000_ ;\-#,##0.000\ "/>
    <numFmt numFmtId="171" formatCode="[$-405]d\.\ mmmm\ yyyy"/>
    <numFmt numFmtId="172" formatCode="#,##0.00_ ;\-#,##0.00\ "/>
    <numFmt numFmtId="173" formatCode="#,##0_ ;\-#,##0\ "/>
    <numFmt numFmtId="174" formatCode="#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¥€-2]\ #\ ##,000_);[Red]\([$€-2]\ #\ ##,000\)"/>
    <numFmt numFmtId="179" formatCode="#,##0.000"/>
    <numFmt numFmtId="180" formatCode="* _-#,##0\ &quot;Kč&quot;;* \-#,##0\ &quot;Kč&quot;;* _-&quot;-&quot;\ &quot;Kč&quot;;@"/>
    <numFmt numFmtId="181" formatCode="* #,##0;* \-#,##0;* &quot;-&quot;;@"/>
    <numFmt numFmtId="182" formatCode="* _-#,##0.00\ &quot;Kč&quot;;* \-#,##0.00\ &quot;Kč&quot;;* _-&quot;-&quot;??\ &quot;Kč&quot;;@"/>
    <numFmt numFmtId="183" formatCode="* #,##0.00;* \-#,##0.00;* &quot;-&quot;??;@"/>
    <numFmt numFmtId="184" formatCode="#,##0.00_ &quot;Kč&quot;"/>
    <numFmt numFmtId="185" formatCode="0.000"/>
  </numFmts>
  <fonts count="39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2"/>
    </font>
    <font>
      <sz val="7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9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b/>
      <sz val="8"/>
      <name val="Arial CE"/>
      <family val="2"/>
    </font>
    <font>
      <b/>
      <sz val="8"/>
      <color indexed="12"/>
      <name val="Arial"/>
      <family val="2"/>
    </font>
    <font>
      <b/>
      <sz val="8"/>
      <color indexed="20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30"/>
      <name val="Arial"/>
      <family val="2"/>
    </font>
    <font>
      <sz val="8"/>
      <color indexed="30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medium">
        <color indexed="8"/>
      </left>
      <right/>
      <top style="medium">
        <color indexed="8"/>
      </top>
      <bottom style="medium">
        <color indexed="8"/>
      </bottom>
    </border>
  </borders>
  <cellStyleXfs count="69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7" borderId="8" applyNumberFormat="0" applyAlignment="0" applyProtection="0"/>
    <xf numFmtId="0" fontId="34" fillId="19" borderId="8" applyNumberFormat="0" applyAlignment="0" applyProtection="0"/>
    <xf numFmtId="0" fontId="35" fillId="19" borderId="9" applyNumberFormat="0" applyAlignment="0" applyProtection="0"/>
    <xf numFmtId="0" fontId="36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</cellStyleXfs>
  <cellXfs count="197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0" xfId="0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14" xfId="0" applyBorder="1" applyAlignment="1" applyProtection="1">
      <alignment horizontal="left"/>
      <protection/>
    </xf>
    <xf numFmtId="0" fontId="0" fillId="0" borderId="15" xfId="0" applyBorder="1" applyAlignment="1" applyProtection="1">
      <alignment horizontal="left"/>
      <protection/>
    </xf>
    <xf numFmtId="0" fontId="0" fillId="0" borderId="16" xfId="0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164" fontId="3" fillId="0" borderId="19" xfId="0" applyNumberFormat="1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horizontal="left" vertical="top"/>
      <protection/>
    </xf>
    <xf numFmtId="0" fontId="2" fillId="0" borderId="23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3" fillId="0" borderId="25" xfId="0" applyFont="1" applyBorder="1" applyAlignment="1" applyProtection="1">
      <alignment horizontal="left" vertical="center"/>
      <protection/>
    </xf>
    <xf numFmtId="164" fontId="3" fillId="0" borderId="23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164" fontId="3" fillId="0" borderId="28" xfId="0" applyNumberFormat="1" applyFont="1" applyBorder="1" applyAlignment="1" applyProtection="1">
      <alignment horizontal="righ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164" fontId="3" fillId="0" borderId="29" xfId="0" applyNumberFormat="1" applyFont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Border="1" applyAlignment="1" applyProtection="1">
      <alignment horizontal="right" vertical="center"/>
      <protection/>
    </xf>
    <xf numFmtId="165" fontId="0" fillId="0" borderId="39" xfId="0" applyNumberFormat="1" applyBorder="1" applyAlignment="1" applyProtection="1">
      <alignment horizontal="right" vertical="center"/>
      <protection/>
    </xf>
    <xf numFmtId="165" fontId="7" fillId="0" borderId="40" xfId="0" applyNumberFormat="1" applyFont="1" applyBorder="1" applyAlignment="1" applyProtection="1">
      <alignment horizontal="right" vertical="center"/>
      <protection/>
    </xf>
    <xf numFmtId="166" fontId="7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Border="1" applyAlignment="1" applyProtection="1">
      <alignment horizontal="right" vertical="center"/>
      <protection/>
    </xf>
    <xf numFmtId="165" fontId="0" fillId="0" borderId="41" xfId="0" applyNumberForma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6" fontId="0" fillId="0" borderId="27" xfId="0" applyNumberFormat="1" applyBorder="1" applyAlignment="1" applyProtection="1">
      <alignment horizontal="right" vertical="center"/>
      <protection/>
    </xf>
    <xf numFmtId="165" fontId="0" fillId="0" borderId="28" xfId="0" applyNumberFormat="1" applyBorder="1" applyAlignment="1" applyProtection="1">
      <alignment horizontal="right" vertical="center"/>
      <protection/>
    </xf>
    <xf numFmtId="0" fontId="10" fillId="0" borderId="28" xfId="0" applyFont="1" applyBorder="1" applyAlignment="1" applyProtection="1">
      <alignment horizontal="right" vertical="center"/>
      <protection/>
    </xf>
    <xf numFmtId="0" fontId="10" fillId="0" borderId="29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7" xfId="0" applyNumberFormat="1" applyBorder="1" applyAlignment="1" applyProtection="1">
      <alignment horizontal="right" vertical="center"/>
      <protection/>
    </xf>
    <xf numFmtId="0" fontId="9" fillId="0" borderId="27" xfId="0" applyFont="1" applyBorder="1" applyAlignment="1" applyProtection="1">
      <alignment horizontal="lef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Border="1" applyAlignment="1" applyProtection="1">
      <alignment horizontal="right" vertical="center"/>
      <protection/>
    </xf>
    <xf numFmtId="165" fontId="0" fillId="0" borderId="32" xfId="0" applyNumberForma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164" fontId="2" fillId="0" borderId="47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66" fontId="7" fillId="0" borderId="48" xfId="0" applyNumberFormat="1" applyFont="1" applyBorder="1" applyAlignment="1" applyProtection="1">
      <alignment horizontal="right" vertical="center"/>
      <protection/>
    </xf>
    <xf numFmtId="166" fontId="7" fillId="0" borderId="31" xfId="0" applyNumberFormat="1" applyFont="1" applyBorder="1" applyAlignment="1" applyProtection="1">
      <alignment horizontal="right" vertical="center"/>
      <protection/>
    </xf>
    <xf numFmtId="165" fontId="7" fillId="0" borderId="16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left"/>
      <protection/>
    </xf>
    <xf numFmtId="165" fontId="3" fillId="0" borderId="25" xfId="0" applyNumberFormat="1" applyFont="1" applyBorder="1" applyAlignment="1" applyProtection="1">
      <alignment horizontal="right" vertical="center"/>
      <protection/>
    </xf>
    <xf numFmtId="166" fontId="3" fillId="0" borderId="27" xfId="0" applyNumberFormat="1" applyFont="1" applyBorder="1" applyAlignment="1" applyProtection="1">
      <alignment horizontal="right" vertical="center"/>
      <protection/>
    </xf>
    <xf numFmtId="166" fontId="7" fillId="0" borderId="25" xfId="0" applyNumberFormat="1" applyFont="1" applyBorder="1" applyAlignment="1" applyProtection="1">
      <alignment horizontal="right" vertical="center"/>
      <protection/>
    </xf>
    <xf numFmtId="0" fontId="2" fillId="0" borderId="52" xfId="0" applyFont="1" applyBorder="1" applyAlignment="1" applyProtection="1">
      <alignment horizontal="left" vertical="center"/>
      <protection/>
    </xf>
    <xf numFmtId="0" fontId="6" fillId="0" borderId="53" xfId="0" applyFont="1" applyBorder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165" fontId="3" fillId="0" borderId="27" xfId="0" applyNumberFormat="1" applyFont="1" applyBorder="1" applyAlignment="1" applyProtection="1">
      <alignment horizontal="righ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0" fontId="2" fillId="0" borderId="55" xfId="0" applyFont="1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2" fillId="18" borderId="0" xfId="0" applyFont="1" applyFill="1" applyAlignment="1" applyProtection="1">
      <alignment horizontal="left"/>
      <protection/>
    </xf>
    <xf numFmtId="0" fontId="13" fillId="18" borderId="0" xfId="0" applyFont="1" applyFill="1" applyAlignment="1" applyProtection="1">
      <alignment horizontal="left" vertical="center"/>
      <protection/>
    </xf>
    <xf numFmtId="0" fontId="3" fillId="18" borderId="0" xfId="0" applyFont="1" applyFill="1" applyAlignment="1" applyProtection="1">
      <alignment horizontal="left" vertical="center"/>
      <protection/>
    </xf>
    <xf numFmtId="0" fontId="3" fillId="24" borderId="57" xfId="0" applyFont="1" applyFill="1" applyBorder="1" applyAlignment="1" applyProtection="1">
      <alignment horizontal="center" vertical="center" wrapText="1"/>
      <protection/>
    </xf>
    <xf numFmtId="0" fontId="3" fillId="24" borderId="58" xfId="0" applyFont="1" applyFill="1" applyBorder="1" applyAlignment="1" applyProtection="1">
      <alignment horizontal="center" vertical="center" wrapText="1"/>
      <protection/>
    </xf>
    <xf numFmtId="164" fontId="3" fillId="24" borderId="47" xfId="0" applyNumberFormat="1" applyFont="1" applyFill="1" applyBorder="1" applyAlignment="1" applyProtection="1">
      <alignment horizontal="center" vertical="center"/>
      <protection/>
    </xf>
    <xf numFmtId="164" fontId="3" fillId="24" borderId="59" xfId="0" applyNumberFormat="1" applyFont="1" applyFill="1" applyBorder="1" applyAlignment="1" applyProtection="1">
      <alignment horizontal="center" vertical="center"/>
      <protection/>
    </xf>
    <xf numFmtId="0" fontId="3" fillId="18" borderId="0" xfId="0" applyFont="1" applyFill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16" fillId="0" borderId="0" xfId="0" applyFont="1" applyAlignment="1" applyProtection="1">
      <alignment horizontal="left" vertical="center" wrapText="1"/>
      <protection/>
    </xf>
    <xf numFmtId="0" fontId="14" fillId="0" borderId="26" xfId="0" applyFont="1" applyBorder="1" applyAlignment="1" applyProtection="1">
      <alignment horizontal="left" vertical="center" wrapText="1"/>
      <protection/>
    </xf>
    <xf numFmtId="0" fontId="14" fillId="0" borderId="26" xfId="0" applyFont="1" applyBorder="1" applyAlignment="1" applyProtection="1">
      <alignment horizontal="center" vertical="center" wrapText="1"/>
      <protection/>
    </xf>
    <xf numFmtId="166" fontId="14" fillId="0" borderId="26" xfId="0" applyNumberFormat="1" applyFont="1" applyBorder="1" applyAlignment="1" applyProtection="1">
      <alignment horizontal="right" vertical="center" wrapText="1"/>
      <protection/>
    </xf>
    <xf numFmtId="0" fontId="9" fillId="0" borderId="26" xfId="0" applyFont="1" applyBorder="1" applyAlignment="1" applyProtection="1">
      <alignment horizontal="left" vertical="center" wrapText="1"/>
      <protection/>
    </xf>
    <xf numFmtId="0" fontId="15" fillId="0" borderId="26" xfId="0" applyFont="1" applyBorder="1" applyAlignment="1" applyProtection="1">
      <alignment horizontal="center" vertical="center" wrapText="1"/>
      <protection/>
    </xf>
    <xf numFmtId="0" fontId="15" fillId="0" borderId="26" xfId="0" applyFont="1" applyBorder="1" applyAlignment="1" applyProtection="1">
      <alignment horizontal="left" vertical="center" wrapText="1"/>
      <protection/>
    </xf>
    <xf numFmtId="166" fontId="15" fillId="0" borderId="26" xfId="0" applyNumberFormat="1" applyFont="1" applyBorder="1" applyAlignment="1" applyProtection="1">
      <alignment horizontal="right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167" fontId="2" fillId="0" borderId="26" xfId="0" applyNumberFormat="1" applyFont="1" applyBorder="1" applyAlignment="1" applyProtection="1">
      <alignment horizontal="right" vertical="center" wrapText="1"/>
      <protection/>
    </xf>
    <xf numFmtId="166" fontId="2" fillId="0" borderId="26" xfId="0" applyNumberFormat="1" applyFont="1" applyBorder="1" applyAlignment="1" applyProtection="1">
      <alignment horizontal="right" vertical="center" wrapText="1"/>
      <protection/>
    </xf>
    <xf numFmtId="0" fontId="16" fillId="0" borderId="26" xfId="0" applyFont="1" applyBorder="1" applyAlignment="1" applyProtection="1">
      <alignment horizontal="left" vertical="center" wrapText="1"/>
      <protection/>
    </xf>
    <xf numFmtId="0" fontId="17" fillId="0" borderId="26" xfId="0" applyFont="1" applyBorder="1" applyAlignment="1" applyProtection="1">
      <alignment horizontal="left" vertical="center" wrapText="1"/>
      <protection/>
    </xf>
    <xf numFmtId="166" fontId="17" fillId="0" borderId="26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49" fontId="3" fillId="0" borderId="26" xfId="0" applyNumberFormat="1" applyFont="1" applyBorder="1" applyAlignment="1" applyProtection="1">
      <alignment horizontal="right" vertical="center"/>
      <protection/>
    </xf>
    <xf numFmtId="49" fontId="3" fillId="18" borderId="0" xfId="0" applyNumberFormat="1" applyFont="1" applyFill="1" applyAlignment="1" applyProtection="1">
      <alignment horizontal="left" vertical="center"/>
      <protection/>
    </xf>
    <xf numFmtId="0" fontId="3" fillId="0" borderId="25" xfId="0" applyFont="1" applyBorder="1" applyAlignment="1" applyProtection="1">
      <alignment horizontal="left" vertical="top"/>
      <protection/>
    </xf>
    <xf numFmtId="0" fontId="3" fillId="0" borderId="21" xfId="0" applyFont="1" applyBorder="1" applyAlignment="1" applyProtection="1">
      <alignment horizontal="left" vertical="center"/>
      <protection/>
    </xf>
    <xf numFmtId="173" fontId="7" fillId="0" borderId="27" xfId="0" applyNumberFormat="1" applyFont="1" applyBorder="1" applyAlignment="1" applyProtection="1">
      <alignment horizontal="right" vertical="center"/>
      <protection/>
    </xf>
    <xf numFmtId="173" fontId="7" fillId="0" borderId="30" xfId="0" applyNumberFormat="1" applyFont="1" applyBorder="1" applyAlignment="1" applyProtection="1">
      <alignment horizontal="right" vertical="center"/>
      <protection/>
    </xf>
    <xf numFmtId="3" fontId="7" fillId="0" borderId="60" xfId="0" applyNumberFormat="1" applyFont="1" applyFill="1" applyBorder="1" applyAlignment="1" applyProtection="1">
      <alignment vertical="center" wrapText="1"/>
      <protection/>
    </xf>
    <xf numFmtId="174" fontId="3" fillId="25" borderId="61" xfId="0" applyNumberFormat="1" applyFont="1" applyFill="1" applyBorder="1" applyAlignment="1" applyProtection="1">
      <alignment vertical="center" wrapText="1"/>
      <protection/>
    </xf>
    <xf numFmtId="167" fontId="2" fillId="0" borderId="26" xfId="0" applyNumberFormat="1" applyFont="1" applyBorder="1" applyAlignment="1" applyProtection="1">
      <alignment horizontal="right" vertical="center" wrapText="1"/>
      <protection/>
    </xf>
    <xf numFmtId="166" fontId="2" fillId="0" borderId="26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37" fillId="0" borderId="26" xfId="0" applyFont="1" applyBorder="1" applyAlignment="1" applyProtection="1">
      <alignment horizontal="center" vertical="center" wrapText="1"/>
      <protection/>
    </xf>
    <xf numFmtId="0" fontId="37" fillId="0" borderId="26" xfId="0" applyFont="1" applyBorder="1" applyAlignment="1" applyProtection="1">
      <alignment horizontal="left" vertical="center" wrapText="1"/>
      <protection/>
    </xf>
    <xf numFmtId="167" fontId="37" fillId="0" borderId="26" xfId="0" applyNumberFormat="1" applyFont="1" applyBorder="1" applyAlignment="1" applyProtection="1">
      <alignment horizontal="right" vertical="center" wrapText="1"/>
      <protection/>
    </xf>
    <xf numFmtId="166" fontId="37" fillId="0" borderId="26" xfId="0" applyNumberFormat="1" applyFont="1" applyBorder="1" applyAlignment="1" applyProtection="1">
      <alignment horizontal="right" vertical="center" wrapText="1"/>
      <protection/>
    </xf>
    <xf numFmtId="0" fontId="37" fillId="0" borderId="0" xfId="0" applyFont="1" applyAlignment="1" applyProtection="1">
      <alignment horizontal="left" vertical="center" wrapText="1"/>
      <protection/>
    </xf>
    <xf numFmtId="179" fontId="3" fillId="25" borderId="61" xfId="0" applyNumberFormat="1" applyFont="1" applyFill="1" applyBorder="1" applyAlignment="1" applyProtection="1">
      <alignment vertical="center" wrapText="1"/>
      <protection/>
    </xf>
    <xf numFmtId="4" fontId="3" fillId="25" borderId="61" xfId="0" applyNumberFormat="1" applyFont="1" applyFill="1" applyBorder="1" applyAlignment="1" applyProtection="1">
      <alignment vertical="center" wrapText="1"/>
      <protection/>
    </xf>
    <xf numFmtId="174" fontId="3" fillId="25" borderId="61" xfId="0" applyNumberFormat="1" applyFont="1" applyFill="1" applyBorder="1" applyAlignment="1" applyProtection="1">
      <alignment horizontal="center" vertical="center" wrapText="1"/>
      <protection/>
    </xf>
    <xf numFmtId="179" fontId="3" fillId="25" borderId="61" xfId="0" applyNumberFormat="1" applyFont="1" applyFill="1" applyBorder="1" applyAlignment="1" applyProtection="1">
      <alignment vertical="center" wrapText="1"/>
      <protection/>
    </xf>
    <xf numFmtId="4" fontId="3" fillId="25" borderId="61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174" fontId="3" fillId="25" borderId="61" xfId="0" applyNumberFormat="1" applyFont="1" applyFill="1" applyBorder="1" applyAlignment="1" applyProtection="1">
      <alignment vertical="center" wrapText="1"/>
      <protection/>
    </xf>
    <xf numFmtId="174" fontId="3" fillId="25" borderId="61" xfId="48" applyNumberFormat="1" applyFont="1" applyFill="1" applyBorder="1" applyAlignment="1" applyProtection="1">
      <alignment horizontal="center" vertical="center" wrapText="1"/>
      <protection/>
    </xf>
    <xf numFmtId="174" fontId="3" fillId="25" borderId="61" xfId="52" applyNumberFormat="1" applyFont="1" applyFill="1" applyBorder="1" applyAlignment="1" applyProtection="1">
      <alignment horizontal="center" vertical="center" wrapText="1"/>
      <protection/>
    </xf>
    <xf numFmtId="174" fontId="3" fillId="25" borderId="61" xfId="52" applyNumberFormat="1" applyFont="1" applyFill="1" applyBorder="1" applyAlignment="1" applyProtection="1">
      <alignment vertical="center" wrapText="1"/>
      <protection/>
    </xf>
    <xf numFmtId="174" fontId="3" fillId="25" borderId="61" xfId="50" applyNumberFormat="1" applyFont="1" applyFill="1" applyBorder="1" applyAlignment="1" applyProtection="1">
      <alignment vertical="center" wrapText="1"/>
      <protection/>
    </xf>
    <xf numFmtId="174" fontId="3" fillId="25" borderId="61" xfId="0" applyNumberFormat="1" applyFont="1" applyFill="1" applyBorder="1" applyAlignment="1" applyProtection="1">
      <alignment horizontal="center" wrapText="1"/>
      <protection/>
    </xf>
    <xf numFmtId="174" fontId="3" fillId="25" borderId="61" xfId="0" applyNumberFormat="1" applyFont="1" applyFill="1" applyBorder="1" applyAlignment="1" applyProtection="1">
      <alignment wrapText="1"/>
      <protection/>
    </xf>
    <xf numFmtId="167" fontId="37" fillId="0" borderId="26" xfId="0" applyNumberFormat="1" applyFont="1" applyFill="1" applyBorder="1" applyAlignment="1" applyProtection="1">
      <alignment horizontal="right" vertical="center" wrapText="1"/>
      <protection/>
    </xf>
    <xf numFmtId="174" fontId="3" fillId="0" borderId="61" xfId="0" applyNumberFormat="1" applyFont="1" applyFill="1" applyBorder="1" applyAlignment="1" applyProtection="1">
      <alignment horizontal="left" vertical="center" wrapText="1"/>
      <protection/>
    </xf>
    <xf numFmtId="179" fontId="3" fillId="0" borderId="61" xfId="0" applyNumberFormat="1" applyFont="1" applyFill="1" applyBorder="1" applyAlignment="1" applyProtection="1">
      <alignment vertical="center" wrapText="1"/>
      <protection/>
    </xf>
    <xf numFmtId="179" fontId="3" fillId="25" borderId="61" xfId="0" applyNumberFormat="1" applyFont="1" applyFill="1" applyBorder="1" applyAlignment="1" applyProtection="1">
      <alignment wrapText="1"/>
      <protection/>
    </xf>
    <xf numFmtId="4" fontId="3" fillId="25" borderId="61" xfId="0" applyNumberFormat="1" applyFont="1" applyFill="1" applyBorder="1" applyAlignment="1" applyProtection="1">
      <alignment wrapText="1"/>
      <protection/>
    </xf>
    <xf numFmtId="0" fontId="2" fillId="0" borderId="26" xfId="0" applyFont="1" applyFill="1" applyBorder="1" applyAlignment="1" applyProtection="1">
      <alignment horizontal="left" vertical="center" wrapText="1"/>
      <protection/>
    </xf>
    <xf numFmtId="0" fontId="15" fillId="0" borderId="26" xfId="0" applyFont="1" applyFill="1" applyBorder="1" applyAlignment="1" applyProtection="1">
      <alignment horizontal="left" vertical="center" wrapText="1"/>
      <protection/>
    </xf>
    <xf numFmtId="174" fontId="3" fillId="0" borderId="61" xfId="0" applyNumberFormat="1" applyFont="1" applyFill="1" applyBorder="1" applyAlignment="1" applyProtection="1">
      <alignment wrapText="1"/>
      <protection/>
    </xf>
    <xf numFmtId="174" fontId="3" fillId="0" borderId="61" xfId="0" applyNumberFormat="1" applyFont="1" applyFill="1" applyBorder="1" applyAlignment="1" applyProtection="1">
      <alignment vertical="center" wrapText="1"/>
      <protection/>
    </xf>
    <xf numFmtId="174" fontId="38" fillId="0" borderId="61" xfId="0" applyNumberFormat="1" applyFont="1" applyFill="1" applyBorder="1" applyAlignment="1" applyProtection="1">
      <alignment vertical="center" wrapText="1"/>
      <protection/>
    </xf>
    <xf numFmtId="0" fontId="37" fillId="0" borderId="26" xfId="0" applyFont="1" applyFill="1" applyBorder="1" applyAlignment="1" applyProtection="1">
      <alignment horizontal="left" vertical="center" wrapText="1"/>
      <protection/>
    </xf>
    <xf numFmtId="174" fontId="3" fillId="0" borderId="61" xfId="52" applyNumberFormat="1" applyFont="1" applyFill="1" applyBorder="1" applyAlignment="1" applyProtection="1">
      <alignment vertical="center" wrapText="1"/>
      <protection/>
    </xf>
    <xf numFmtId="174" fontId="3" fillId="0" borderId="61" xfId="52" applyNumberFormat="1" applyFont="1" applyFill="1" applyBorder="1" applyAlignment="1" applyProtection="1">
      <alignment horizontal="left" vertical="center" wrapText="1"/>
      <protection/>
    </xf>
    <xf numFmtId="174" fontId="3" fillId="25" borderId="61" xfId="0" applyNumberFormat="1" applyFont="1" applyFill="1" applyBorder="1" applyAlignment="1" applyProtection="1">
      <alignment horizontal="left" vertical="center" wrapText="1"/>
      <protection/>
    </xf>
    <xf numFmtId="3" fontId="13" fillId="25" borderId="21" xfId="0" applyNumberFormat="1" applyFont="1" applyFill="1" applyBorder="1" applyAlignment="1" applyProtection="1">
      <alignment horizontal="center" vertical="center" wrapText="1"/>
      <protection/>
    </xf>
    <xf numFmtId="0" fontId="15" fillId="0" borderId="28" xfId="0" applyFont="1" applyBorder="1" applyAlignment="1" applyProtection="1">
      <alignment horizontal="center" vertical="center" wrapText="1"/>
      <protection/>
    </xf>
    <xf numFmtId="0" fontId="9" fillId="0" borderId="28" xfId="0" applyFont="1" applyBorder="1" applyAlignment="1" applyProtection="1">
      <alignment horizontal="left" vertical="center" wrapText="1"/>
      <protection/>
    </xf>
    <xf numFmtId="0" fontId="15" fillId="0" borderId="28" xfId="0" applyFont="1" applyBorder="1" applyAlignment="1" applyProtection="1">
      <alignment horizontal="left" vertical="center" wrapText="1"/>
      <protection/>
    </xf>
    <xf numFmtId="0" fontId="9" fillId="0" borderId="28" xfId="0" applyFont="1" applyFill="1" applyBorder="1" applyAlignment="1" applyProtection="1">
      <alignment horizontal="left" vertical="center" wrapText="1"/>
      <protection/>
    </xf>
    <xf numFmtId="166" fontId="15" fillId="0" borderId="28" xfId="0" applyNumberFormat="1" applyFont="1" applyBorder="1" applyAlignment="1" applyProtection="1">
      <alignment horizontal="right" vertical="center" wrapText="1"/>
      <protection/>
    </xf>
    <xf numFmtId="172" fontId="11" fillId="0" borderId="62" xfId="0" applyNumberFormat="1" applyFont="1" applyBorder="1" applyAlignment="1" applyProtection="1">
      <alignment horizontal="right" vertical="center"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horizontal="left" vertical="center" wrapText="1"/>
      <protection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Normální 5" xfId="50"/>
    <cellStyle name="Normální 6" xfId="51"/>
    <cellStyle name="Normální 7" xfId="52"/>
    <cellStyle name="Poznámka" xfId="53"/>
    <cellStyle name="Percent" xfId="54"/>
    <cellStyle name="Propojená buňka" xfId="55"/>
    <cellStyle name="Followed Hyperlink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showGridLines="0" zoomScalePageLayoutView="0" workbookViewId="0" topLeftCell="A1">
      <selection activeCell="O32" sqref="O32"/>
    </sheetView>
  </sheetViews>
  <sheetFormatPr defaultColWidth="9.140625" defaultRowHeight="12.75" customHeight="1"/>
  <cols>
    <col min="1" max="1" width="2.421875" style="2" customWidth="1"/>
    <col min="2" max="2" width="1.8515625" style="2" customWidth="1"/>
    <col min="3" max="3" width="2.7109375" style="2" customWidth="1"/>
    <col min="4" max="4" width="6.8515625" style="2" customWidth="1"/>
    <col min="5" max="5" width="13.57421875" style="2" customWidth="1"/>
    <col min="6" max="6" width="0.5625" style="2" customWidth="1"/>
    <col min="7" max="7" width="2.57421875" style="2" customWidth="1"/>
    <col min="8" max="8" width="2.7109375" style="2" customWidth="1"/>
    <col min="9" max="9" width="9.7109375" style="2" customWidth="1"/>
    <col min="10" max="10" width="12.7109375" style="2" customWidth="1"/>
    <col min="11" max="11" width="0.71875" style="2" customWidth="1"/>
    <col min="12" max="12" width="2.421875" style="2" customWidth="1"/>
    <col min="13" max="13" width="2.8515625" style="2" customWidth="1"/>
    <col min="14" max="14" width="2.00390625" style="2" customWidth="1"/>
    <col min="15" max="15" width="12.7109375" style="2" customWidth="1"/>
    <col min="16" max="16" width="2.8515625" style="2" customWidth="1"/>
    <col min="17" max="17" width="2.00390625" style="2" customWidth="1"/>
    <col min="18" max="18" width="13.57421875" style="2" customWidth="1"/>
    <col min="19" max="19" width="0.5625" style="2" customWidth="1"/>
    <col min="20" max="16384" width="9.140625" style="1" customWidth="1"/>
  </cols>
  <sheetData>
    <row r="1" spans="1:19" s="2" customFormat="1" ht="12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s="2" customFormat="1" ht="21" customHeight="1">
      <c r="A2" s="6"/>
      <c r="B2" s="7"/>
      <c r="C2" s="7"/>
      <c r="D2" s="7"/>
      <c r="E2" s="7"/>
      <c r="F2" s="7"/>
      <c r="G2" s="8" t="s">
        <v>0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9"/>
    </row>
    <row r="3" spans="1:19" s="2" customFormat="1" ht="3.7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</row>
    <row r="4" spans="1:19" s="2" customFormat="1" ht="9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1:19" s="2" customFormat="1" ht="32.25" customHeight="1">
      <c r="A5" s="16"/>
      <c r="B5" s="17" t="s">
        <v>1</v>
      </c>
      <c r="C5" s="17"/>
      <c r="D5" s="17"/>
      <c r="E5" s="195" t="s">
        <v>160</v>
      </c>
      <c r="F5" s="196"/>
      <c r="G5" s="196"/>
      <c r="H5" s="196"/>
      <c r="I5" s="196"/>
      <c r="J5" s="196"/>
      <c r="K5" s="17"/>
      <c r="L5" s="17"/>
      <c r="M5" s="17"/>
      <c r="N5" s="17"/>
      <c r="O5" s="17" t="s">
        <v>2</v>
      </c>
      <c r="P5" s="18" t="s">
        <v>3</v>
      </c>
      <c r="Q5" s="21"/>
      <c r="R5" s="20"/>
      <c r="S5" s="22"/>
    </row>
    <row r="6" spans="1:19" s="2" customFormat="1" ht="18.75" customHeight="1" hidden="1">
      <c r="A6" s="16"/>
      <c r="B6" s="17" t="s">
        <v>4</v>
      </c>
      <c r="C6" s="17"/>
      <c r="D6" s="17"/>
      <c r="E6" s="23" t="s">
        <v>109</v>
      </c>
      <c r="F6" s="17"/>
      <c r="G6" s="17"/>
      <c r="H6" s="17"/>
      <c r="I6" s="17"/>
      <c r="J6" s="140"/>
      <c r="K6" s="17"/>
      <c r="L6" s="17"/>
      <c r="M6" s="17"/>
      <c r="N6" s="17"/>
      <c r="O6" s="17"/>
      <c r="P6" s="25"/>
      <c r="Q6" s="26"/>
      <c r="R6" s="24"/>
      <c r="S6" s="22"/>
    </row>
    <row r="7" spans="1:19" s="2" customFormat="1" ht="18.75" customHeight="1">
      <c r="A7" s="16"/>
      <c r="B7" s="17" t="s">
        <v>5</v>
      </c>
      <c r="C7" s="17"/>
      <c r="D7" s="17"/>
      <c r="E7" s="146" t="s">
        <v>161</v>
      </c>
      <c r="F7" s="17"/>
      <c r="G7" s="17"/>
      <c r="H7" s="17"/>
      <c r="I7" s="17"/>
      <c r="J7" s="140"/>
      <c r="K7" s="17"/>
      <c r="L7" s="17"/>
      <c r="M7" s="17"/>
      <c r="N7" s="17"/>
      <c r="O7" s="17" t="s">
        <v>6</v>
      </c>
      <c r="P7" s="23"/>
      <c r="Q7" s="26"/>
      <c r="R7" s="24"/>
      <c r="S7" s="22"/>
    </row>
    <row r="8" spans="1:19" s="2" customFormat="1" ht="18.75" customHeight="1" hidden="1">
      <c r="A8" s="16"/>
      <c r="B8" s="17" t="s">
        <v>7</v>
      </c>
      <c r="C8" s="17"/>
      <c r="D8" s="17"/>
      <c r="E8" s="27" t="s">
        <v>3</v>
      </c>
      <c r="F8" s="17"/>
      <c r="G8" s="17"/>
      <c r="H8" s="17"/>
      <c r="I8" s="17"/>
      <c r="J8" s="140"/>
      <c r="K8" s="17"/>
      <c r="L8" s="17"/>
      <c r="M8" s="17"/>
      <c r="N8" s="17"/>
      <c r="O8" s="17"/>
      <c r="P8" s="25"/>
      <c r="Q8" s="26"/>
      <c r="R8" s="24"/>
      <c r="S8" s="22"/>
    </row>
    <row r="9" spans="1:19" s="2" customFormat="1" ht="18.75" customHeight="1">
      <c r="A9" s="16"/>
      <c r="B9" s="17" t="s">
        <v>8</v>
      </c>
      <c r="C9" s="17"/>
      <c r="D9" s="17"/>
      <c r="E9" s="145" t="s">
        <v>120</v>
      </c>
      <c r="F9" s="28"/>
      <c r="G9" s="28"/>
      <c r="H9" s="28"/>
      <c r="I9" s="28"/>
      <c r="J9" s="28"/>
      <c r="K9" s="17"/>
      <c r="L9" s="17"/>
      <c r="M9" s="17"/>
      <c r="N9" s="17"/>
      <c r="O9" s="17" t="s">
        <v>9</v>
      </c>
      <c r="P9" s="30"/>
      <c r="Q9" s="31"/>
      <c r="R9" s="29"/>
      <c r="S9" s="22"/>
    </row>
    <row r="10" spans="1:19" s="2" customFormat="1" ht="18.75" customHeight="1" hidden="1">
      <c r="A10" s="16"/>
      <c r="B10" s="17" t="s">
        <v>10</v>
      </c>
      <c r="C10" s="17"/>
      <c r="D10" s="17"/>
      <c r="E10" s="32" t="s">
        <v>3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26"/>
      <c r="Q10" s="26"/>
      <c r="R10" s="17"/>
      <c r="S10" s="22"/>
    </row>
    <row r="11" spans="1:19" s="2" customFormat="1" ht="18.75" customHeight="1" hidden="1">
      <c r="A11" s="16"/>
      <c r="B11" s="17" t="s">
        <v>11</v>
      </c>
      <c r="C11" s="17"/>
      <c r="D11" s="17"/>
      <c r="E11" s="32" t="s">
        <v>3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26"/>
      <c r="Q11" s="26"/>
      <c r="R11" s="17"/>
      <c r="S11" s="22"/>
    </row>
    <row r="12" spans="1:19" s="2" customFormat="1" ht="18.75" customHeight="1" hidden="1">
      <c r="A12" s="16"/>
      <c r="B12" s="17" t="s">
        <v>12</v>
      </c>
      <c r="C12" s="17"/>
      <c r="D12" s="17"/>
      <c r="E12" s="32" t="s">
        <v>3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26"/>
      <c r="Q12" s="26"/>
      <c r="R12" s="17"/>
      <c r="S12" s="22"/>
    </row>
    <row r="13" spans="1:19" s="2" customFormat="1" ht="18.75" customHeight="1" hidden="1">
      <c r="A13" s="16"/>
      <c r="B13" s="17"/>
      <c r="C13" s="17"/>
      <c r="D13" s="17"/>
      <c r="E13" s="32" t="s">
        <v>3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6"/>
      <c r="Q13" s="26"/>
      <c r="R13" s="17"/>
      <c r="S13" s="22"/>
    </row>
    <row r="14" spans="1:19" s="2" customFormat="1" ht="18.75" customHeight="1" hidden="1">
      <c r="A14" s="16"/>
      <c r="B14" s="17"/>
      <c r="C14" s="17"/>
      <c r="D14" s="17"/>
      <c r="E14" s="32" t="s">
        <v>3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6"/>
      <c r="Q14" s="26"/>
      <c r="R14" s="17"/>
      <c r="S14" s="22"/>
    </row>
    <row r="15" spans="1:19" s="2" customFormat="1" ht="18.75" customHeight="1" hidden="1">
      <c r="A15" s="16"/>
      <c r="B15" s="17"/>
      <c r="C15" s="17"/>
      <c r="D15" s="17"/>
      <c r="E15" s="32" t="s">
        <v>3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6"/>
      <c r="Q15" s="26"/>
      <c r="R15" s="17"/>
      <c r="S15" s="22"/>
    </row>
    <row r="16" spans="1:19" s="2" customFormat="1" ht="18.75" customHeight="1" hidden="1">
      <c r="A16" s="16"/>
      <c r="B16" s="17"/>
      <c r="C16" s="17"/>
      <c r="D16" s="17"/>
      <c r="E16" s="32" t="s">
        <v>3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6"/>
      <c r="Q16" s="26"/>
      <c r="R16" s="17"/>
      <c r="S16" s="22"/>
    </row>
    <row r="17" spans="1:19" s="2" customFormat="1" ht="18.75" customHeight="1" hidden="1">
      <c r="A17" s="16"/>
      <c r="B17" s="17"/>
      <c r="C17" s="17"/>
      <c r="D17" s="17"/>
      <c r="E17" s="32" t="s">
        <v>3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6"/>
      <c r="Q17" s="26"/>
      <c r="R17" s="17"/>
      <c r="S17" s="22"/>
    </row>
    <row r="18" spans="1:19" s="2" customFormat="1" ht="18.75" customHeight="1" hidden="1">
      <c r="A18" s="16"/>
      <c r="B18" s="17"/>
      <c r="C18" s="17"/>
      <c r="D18" s="17"/>
      <c r="E18" s="32" t="s">
        <v>3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6"/>
      <c r="Q18" s="26"/>
      <c r="R18" s="17"/>
      <c r="S18" s="22"/>
    </row>
    <row r="19" spans="1:19" s="2" customFormat="1" ht="18.75" customHeight="1" hidden="1">
      <c r="A19" s="16"/>
      <c r="B19" s="17"/>
      <c r="C19" s="17"/>
      <c r="D19" s="17"/>
      <c r="E19" s="32" t="s">
        <v>3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6"/>
      <c r="Q19" s="26"/>
      <c r="R19" s="17"/>
      <c r="S19" s="22"/>
    </row>
    <row r="20" spans="1:19" s="2" customFormat="1" ht="18.75" customHeight="1" hidden="1">
      <c r="A20" s="16"/>
      <c r="B20" s="17"/>
      <c r="C20" s="17"/>
      <c r="D20" s="17"/>
      <c r="E20" s="32" t="s">
        <v>3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6"/>
      <c r="Q20" s="26"/>
      <c r="R20" s="17"/>
      <c r="S20" s="22"/>
    </row>
    <row r="21" spans="1:19" s="2" customFormat="1" ht="18.75" customHeight="1" hidden="1">
      <c r="A21" s="16"/>
      <c r="B21" s="17"/>
      <c r="C21" s="17"/>
      <c r="D21" s="17"/>
      <c r="E21" s="32" t="s">
        <v>3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6"/>
      <c r="Q21" s="26"/>
      <c r="R21" s="17"/>
      <c r="S21" s="22"/>
    </row>
    <row r="22" spans="1:19" s="2" customFormat="1" ht="18.75" customHeight="1" hidden="1">
      <c r="A22" s="16"/>
      <c r="B22" s="17"/>
      <c r="C22" s="17"/>
      <c r="D22" s="17"/>
      <c r="E22" s="32" t="s">
        <v>3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6"/>
      <c r="Q22" s="26"/>
      <c r="R22" s="17"/>
      <c r="S22" s="22"/>
    </row>
    <row r="23" spans="1:19" s="2" customFormat="1" ht="18.75" customHeight="1" hidden="1">
      <c r="A23" s="16"/>
      <c r="B23" s="17"/>
      <c r="C23" s="17"/>
      <c r="D23" s="17"/>
      <c r="E23" s="32" t="s">
        <v>3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6"/>
      <c r="Q23" s="26"/>
      <c r="R23" s="17"/>
      <c r="S23" s="22"/>
    </row>
    <row r="24" spans="1:19" s="2" customFormat="1" ht="18.75" customHeight="1" hidden="1">
      <c r="A24" s="16"/>
      <c r="B24" s="17"/>
      <c r="C24" s="17"/>
      <c r="D24" s="17"/>
      <c r="E24" s="32" t="s">
        <v>3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6"/>
      <c r="Q24" s="26"/>
      <c r="R24" s="17"/>
      <c r="S24" s="22"/>
    </row>
    <row r="25" spans="1:19" s="2" customFormat="1" ht="18.75" customHeight="1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 t="s">
        <v>13</v>
      </c>
      <c r="P25" s="17" t="s">
        <v>14</v>
      </c>
      <c r="Q25" s="17"/>
      <c r="R25" s="17"/>
      <c r="S25" s="22"/>
    </row>
    <row r="26" spans="1:19" s="2" customFormat="1" ht="18.75" customHeight="1">
      <c r="A26" s="16"/>
      <c r="B26" s="17" t="s">
        <v>15</v>
      </c>
      <c r="C26" s="17"/>
      <c r="D26" s="17"/>
      <c r="E26" s="154" t="s">
        <v>162</v>
      </c>
      <c r="F26" s="19"/>
      <c r="G26" s="19"/>
      <c r="H26" s="19"/>
      <c r="I26" s="19"/>
      <c r="J26" s="20"/>
      <c r="K26" s="17"/>
      <c r="L26" s="17"/>
      <c r="M26" s="17"/>
      <c r="N26" s="17"/>
      <c r="O26" s="33"/>
      <c r="P26" s="34"/>
      <c r="Q26" s="35"/>
      <c r="R26" s="36"/>
      <c r="S26" s="22"/>
    </row>
    <row r="27" spans="1:19" s="2" customFormat="1" ht="18.75" customHeight="1">
      <c r="A27" s="16"/>
      <c r="B27" s="17" t="s">
        <v>16</v>
      </c>
      <c r="C27" s="17"/>
      <c r="D27" s="17"/>
      <c r="E27" s="146" t="s">
        <v>163</v>
      </c>
      <c r="F27" s="17"/>
      <c r="G27" s="17"/>
      <c r="H27" s="17"/>
      <c r="I27" s="17"/>
      <c r="J27" s="24"/>
      <c r="K27" s="17"/>
      <c r="L27" s="17"/>
      <c r="M27" s="17"/>
      <c r="N27" s="17"/>
      <c r="O27" s="33"/>
      <c r="P27" s="34"/>
      <c r="Q27" s="35"/>
      <c r="R27" s="36"/>
      <c r="S27" s="22"/>
    </row>
    <row r="28" spans="1:19" s="2" customFormat="1" ht="18.75" customHeight="1">
      <c r="A28" s="16"/>
      <c r="B28" s="17" t="s">
        <v>17</v>
      </c>
      <c r="C28" s="17"/>
      <c r="D28" s="17"/>
      <c r="E28" s="23" t="s">
        <v>110</v>
      </c>
      <c r="F28" s="17"/>
      <c r="G28" s="17"/>
      <c r="H28" s="17"/>
      <c r="I28" s="17"/>
      <c r="J28" s="24"/>
      <c r="K28" s="17"/>
      <c r="L28" s="17"/>
      <c r="M28" s="17"/>
      <c r="N28" s="17"/>
      <c r="O28" s="33"/>
      <c r="P28" s="34"/>
      <c r="Q28" s="35"/>
      <c r="R28" s="36"/>
      <c r="S28" s="22"/>
    </row>
    <row r="29" spans="1:19" s="2" customFormat="1" ht="18.75" customHeight="1">
      <c r="A29" s="16"/>
      <c r="B29" s="17"/>
      <c r="C29" s="17"/>
      <c r="D29" s="17"/>
      <c r="E29" s="30"/>
      <c r="F29" s="28"/>
      <c r="G29" s="28"/>
      <c r="H29" s="28"/>
      <c r="I29" s="28"/>
      <c r="J29" s="29"/>
      <c r="K29" s="17"/>
      <c r="L29" s="17"/>
      <c r="M29" s="17"/>
      <c r="N29" s="17"/>
      <c r="O29" s="26"/>
      <c r="P29" s="26"/>
      <c r="Q29" s="26"/>
      <c r="R29" s="17"/>
      <c r="S29" s="22"/>
    </row>
    <row r="30" spans="1:19" s="2" customFormat="1" ht="18.75" customHeight="1">
      <c r="A30" s="16"/>
      <c r="B30" s="17"/>
      <c r="C30" s="17"/>
      <c r="D30" s="17"/>
      <c r="E30" s="37" t="s">
        <v>18</v>
      </c>
      <c r="F30" s="17"/>
      <c r="G30" s="17" t="s">
        <v>19</v>
      </c>
      <c r="H30" s="17"/>
      <c r="I30" s="17"/>
      <c r="J30" s="17"/>
      <c r="K30" s="17"/>
      <c r="L30" s="17"/>
      <c r="M30" s="17"/>
      <c r="N30" s="17"/>
      <c r="O30" s="37" t="s">
        <v>20</v>
      </c>
      <c r="P30" s="26"/>
      <c r="Q30" s="26"/>
      <c r="R30" s="38"/>
      <c r="S30" s="22"/>
    </row>
    <row r="31" spans="1:19" s="2" customFormat="1" ht="18.75" customHeight="1">
      <c r="A31" s="16"/>
      <c r="B31" s="17"/>
      <c r="C31" s="17"/>
      <c r="D31" s="17"/>
      <c r="E31" s="33"/>
      <c r="F31" s="17"/>
      <c r="G31" s="34"/>
      <c r="H31" s="155" t="s">
        <v>113</v>
      </c>
      <c r="I31" s="40"/>
      <c r="J31" s="17"/>
      <c r="K31" s="17"/>
      <c r="L31" s="17"/>
      <c r="M31" s="17"/>
      <c r="N31" s="17"/>
      <c r="O31" s="143" t="s">
        <v>171</v>
      </c>
      <c r="P31" s="26"/>
      <c r="Q31" s="26"/>
      <c r="R31" s="41"/>
      <c r="S31" s="22"/>
    </row>
    <row r="32" spans="1:19" s="2" customFormat="1" ht="9" customHeight="1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  <row r="33" spans="1:19" s="2" customFormat="1" ht="20.25" customHeight="1">
      <c r="A33" s="45"/>
      <c r="B33" s="46"/>
      <c r="C33" s="46"/>
      <c r="D33" s="46"/>
      <c r="E33" s="47" t="s">
        <v>21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8"/>
    </row>
    <row r="34" spans="1:19" s="2" customFormat="1" ht="21.75" customHeight="1">
      <c r="A34" s="49" t="s">
        <v>22</v>
      </c>
      <c r="B34" s="50"/>
      <c r="C34" s="50"/>
      <c r="D34" s="51"/>
      <c r="E34" s="52" t="s">
        <v>23</v>
      </c>
      <c r="F34" s="51"/>
      <c r="G34" s="52" t="s">
        <v>24</v>
      </c>
      <c r="H34" s="50"/>
      <c r="I34" s="51"/>
      <c r="J34" s="52" t="s">
        <v>25</v>
      </c>
      <c r="K34" s="50"/>
      <c r="L34" s="52" t="s">
        <v>26</v>
      </c>
      <c r="M34" s="50"/>
      <c r="N34" s="50"/>
      <c r="O34" s="51"/>
      <c r="P34" s="52" t="s">
        <v>27</v>
      </c>
      <c r="Q34" s="50"/>
      <c r="R34" s="50"/>
      <c r="S34" s="53"/>
    </row>
    <row r="35" spans="1:19" s="2" customFormat="1" ht="19.5" customHeight="1">
      <c r="A35" s="54"/>
      <c r="B35" s="55"/>
      <c r="C35" s="55"/>
      <c r="D35" s="56">
        <v>0</v>
      </c>
      <c r="E35" s="57">
        <f>IF(D35=0,0,R47/D35)</f>
        <v>0</v>
      </c>
      <c r="F35" s="58"/>
      <c r="G35" s="59"/>
      <c r="H35" s="55"/>
      <c r="I35" s="56">
        <v>0</v>
      </c>
      <c r="J35" s="57">
        <f>IF(I35=0,0,R47/I35)</f>
        <v>0</v>
      </c>
      <c r="K35" s="60"/>
      <c r="L35" s="59"/>
      <c r="M35" s="55"/>
      <c r="N35" s="55"/>
      <c r="O35" s="56">
        <v>0</v>
      </c>
      <c r="P35" s="59"/>
      <c r="Q35" s="55"/>
      <c r="R35" s="61">
        <f>IF(O35=0,0,R47/O35)</f>
        <v>0</v>
      </c>
      <c r="S35" s="62"/>
    </row>
    <row r="36" spans="1:19" s="2" customFormat="1" ht="20.25" customHeight="1">
      <c r="A36" s="45"/>
      <c r="B36" s="46"/>
      <c r="C36" s="46"/>
      <c r="D36" s="46"/>
      <c r="E36" s="47" t="s">
        <v>28</v>
      </c>
      <c r="F36" s="46"/>
      <c r="G36" s="46"/>
      <c r="H36" s="46"/>
      <c r="I36" s="46"/>
      <c r="J36" s="63" t="s">
        <v>29</v>
      </c>
      <c r="K36" s="46"/>
      <c r="L36" s="46"/>
      <c r="M36" s="46"/>
      <c r="N36" s="46"/>
      <c r="O36" s="46"/>
      <c r="P36" s="46"/>
      <c r="Q36" s="46"/>
      <c r="R36" s="46"/>
      <c r="S36" s="48"/>
    </row>
    <row r="37" spans="1:19" s="2" customFormat="1" ht="19.5" customHeight="1">
      <c r="A37" s="64" t="s">
        <v>30</v>
      </c>
      <c r="B37" s="65"/>
      <c r="C37" s="66" t="s">
        <v>31</v>
      </c>
      <c r="D37" s="67"/>
      <c r="E37" s="67"/>
      <c r="F37" s="68"/>
      <c r="G37" s="64" t="s">
        <v>32</v>
      </c>
      <c r="H37" s="69"/>
      <c r="I37" s="66" t="s">
        <v>33</v>
      </c>
      <c r="J37" s="67"/>
      <c r="K37" s="67"/>
      <c r="L37" s="64" t="s">
        <v>34</v>
      </c>
      <c r="M37" s="69"/>
      <c r="N37" s="66" t="s">
        <v>35</v>
      </c>
      <c r="O37" s="67"/>
      <c r="P37" s="67"/>
      <c r="Q37" s="67"/>
      <c r="R37" s="67"/>
      <c r="S37" s="68"/>
    </row>
    <row r="38" spans="1:19" s="2" customFormat="1" ht="19.5" customHeight="1">
      <c r="A38" s="70">
        <v>1</v>
      </c>
      <c r="B38" s="71" t="s">
        <v>36</v>
      </c>
      <c r="C38" s="20"/>
      <c r="D38" s="72" t="s">
        <v>37</v>
      </c>
      <c r="E38" s="73">
        <v>0</v>
      </c>
      <c r="F38" s="74"/>
      <c r="G38" s="70">
        <v>8</v>
      </c>
      <c r="H38" s="75" t="s">
        <v>38</v>
      </c>
      <c r="I38" s="36"/>
      <c r="J38" s="76">
        <v>0</v>
      </c>
      <c r="K38" s="77"/>
      <c r="L38" s="70">
        <v>13</v>
      </c>
      <c r="M38" s="34" t="s">
        <v>39</v>
      </c>
      <c r="N38" s="39"/>
      <c r="O38" s="39"/>
      <c r="P38" s="78">
        <f>M49</f>
        <v>21</v>
      </c>
      <c r="Q38" s="79" t="s">
        <v>40</v>
      </c>
      <c r="R38" s="149">
        <f>E44*0.02</f>
        <v>0</v>
      </c>
      <c r="S38" s="74"/>
    </row>
    <row r="39" spans="1:19" s="2" customFormat="1" ht="19.5" customHeight="1">
      <c r="A39" s="70">
        <v>2</v>
      </c>
      <c r="B39" s="80"/>
      <c r="C39" s="29"/>
      <c r="D39" s="72" t="s">
        <v>41</v>
      </c>
      <c r="E39" s="73">
        <v>0</v>
      </c>
      <c r="F39" s="74"/>
      <c r="G39" s="70">
        <v>9</v>
      </c>
      <c r="H39" s="17" t="s">
        <v>42</v>
      </c>
      <c r="I39" s="72"/>
      <c r="J39" s="76">
        <v>0</v>
      </c>
      <c r="K39" s="77"/>
      <c r="L39" s="70">
        <v>14</v>
      </c>
      <c r="M39" s="34" t="s">
        <v>43</v>
      </c>
      <c r="N39" s="39"/>
      <c r="O39" s="39"/>
      <c r="P39" s="78">
        <f>M49</f>
        <v>21</v>
      </c>
      <c r="Q39" s="79" t="s">
        <v>40</v>
      </c>
      <c r="R39" s="149">
        <f>E44*0.03</f>
        <v>0</v>
      </c>
      <c r="S39" s="74"/>
    </row>
    <row r="40" spans="1:19" s="2" customFormat="1" ht="19.5" customHeight="1">
      <c r="A40" s="70">
        <v>3</v>
      </c>
      <c r="B40" s="71" t="s">
        <v>44</v>
      </c>
      <c r="C40" s="20"/>
      <c r="D40" s="72" t="s">
        <v>37</v>
      </c>
      <c r="E40" s="73">
        <f>RO!H14</f>
        <v>0</v>
      </c>
      <c r="F40" s="74"/>
      <c r="G40" s="70">
        <v>10</v>
      </c>
      <c r="H40" s="75" t="s">
        <v>45</v>
      </c>
      <c r="I40" s="36"/>
      <c r="J40" s="76">
        <v>0</v>
      </c>
      <c r="K40" s="77"/>
      <c r="L40" s="70">
        <v>15</v>
      </c>
      <c r="M40" s="34" t="s">
        <v>46</v>
      </c>
      <c r="N40" s="39"/>
      <c r="O40" s="39"/>
      <c r="P40" s="78">
        <f>M49</f>
        <v>21</v>
      </c>
      <c r="Q40" s="79" t="s">
        <v>40</v>
      </c>
      <c r="R40" s="73">
        <v>0</v>
      </c>
      <c r="S40" s="74"/>
    </row>
    <row r="41" spans="1:19" s="2" customFormat="1" ht="19.5" customHeight="1">
      <c r="A41" s="70">
        <v>4</v>
      </c>
      <c r="B41" s="80"/>
      <c r="C41" s="29"/>
      <c r="D41" s="72" t="s">
        <v>41</v>
      </c>
      <c r="E41" s="73">
        <v>0</v>
      </c>
      <c r="F41" s="74"/>
      <c r="G41" s="70">
        <v>11</v>
      </c>
      <c r="H41" s="75"/>
      <c r="I41" s="36"/>
      <c r="J41" s="76">
        <v>0</v>
      </c>
      <c r="K41" s="77"/>
      <c r="L41" s="70">
        <v>16</v>
      </c>
      <c r="M41" s="34" t="s">
        <v>47</v>
      </c>
      <c r="N41" s="39"/>
      <c r="O41" s="39"/>
      <c r="P41" s="78">
        <f>M49</f>
        <v>21</v>
      </c>
      <c r="Q41" s="79" t="s">
        <v>40</v>
      </c>
      <c r="R41" s="73">
        <v>0</v>
      </c>
      <c r="S41" s="74"/>
    </row>
    <row r="42" spans="1:19" s="2" customFormat="1" ht="19.5" customHeight="1">
      <c r="A42" s="70">
        <v>5</v>
      </c>
      <c r="B42" s="71" t="s">
        <v>48</v>
      </c>
      <c r="C42" s="20"/>
      <c r="D42" s="72" t="s">
        <v>37</v>
      </c>
      <c r="E42" s="73">
        <v>0</v>
      </c>
      <c r="F42" s="74"/>
      <c r="G42" s="81"/>
      <c r="H42" s="39"/>
      <c r="I42" s="36"/>
      <c r="J42" s="82"/>
      <c r="K42" s="77"/>
      <c r="L42" s="70">
        <v>17</v>
      </c>
      <c r="M42" s="34" t="s">
        <v>49</v>
      </c>
      <c r="N42" s="39"/>
      <c r="O42" s="39"/>
      <c r="P42" s="78">
        <f>M49</f>
        <v>21</v>
      </c>
      <c r="Q42" s="79" t="s">
        <v>40</v>
      </c>
      <c r="R42" s="73">
        <v>0</v>
      </c>
      <c r="S42" s="74"/>
    </row>
    <row r="43" spans="1:19" s="2" customFormat="1" ht="19.5" customHeight="1">
      <c r="A43" s="70">
        <v>6</v>
      </c>
      <c r="B43" s="80"/>
      <c r="C43" s="29"/>
      <c r="D43" s="72" t="s">
        <v>41</v>
      </c>
      <c r="E43" s="73">
        <v>0</v>
      </c>
      <c r="F43" s="74"/>
      <c r="G43" s="81"/>
      <c r="H43" s="39"/>
      <c r="I43" s="36"/>
      <c r="J43" s="82"/>
      <c r="K43" s="77"/>
      <c r="L43" s="70">
        <v>18</v>
      </c>
      <c r="M43" s="75" t="s">
        <v>50</v>
      </c>
      <c r="N43" s="39"/>
      <c r="O43" s="39"/>
      <c r="P43" s="39"/>
      <c r="Q43" s="36"/>
      <c r="R43" s="73">
        <v>0</v>
      </c>
      <c r="S43" s="74"/>
    </row>
    <row r="44" spans="1:19" s="2" customFormat="1" ht="19.5" customHeight="1">
      <c r="A44" s="70">
        <v>7</v>
      </c>
      <c r="B44" s="83" t="s">
        <v>51</v>
      </c>
      <c r="C44" s="39"/>
      <c r="D44" s="36"/>
      <c r="E44" s="84">
        <f>SUM(E38:E43)</f>
        <v>0</v>
      </c>
      <c r="F44" s="48"/>
      <c r="G44" s="70">
        <v>12</v>
      </c>
      <c r="H44" s="83" t="s">
        <v>52</v>
      </c>
      <c r="I44" s="36"/>
      <c r="J44" s="85">
        <f>SUM(J38:J41)</f>
        <v>0</v>
      </c>
      <c r="K44" s="86"/>
      <c r="L44" s="70">
        <v>19</v>
      </c>
      <c r="M44" s="71" t="s">
        <v>53</v>
      </c>
      <c r="N44" s="19"/>
      <c r="O44" s="19"/>
      <c r="P44" s="19"/>
      <c r="Q44" s="87"/>
      <c r="R44" s="84">
        <f>SUM(R38:R43)</f>
        <v>0</v>
      </c>
      <c r="S44" s="48"/>
    </row>
    <row r="45" spans="1:19" s="2" customFormat="1" ht="19.5" customHeight="1">
      <c r="A45" s="88">
        <v>20</v>
      </c>
      <c r="B45" s="89" t="s">
        <v>54</v>
      </c>
      <c r="C45" s="90"/>
      <c r="D45" s="91"/>
      <c r="E45" s="92">
        <v>0</v>
      </c>
      <c r="F45" s="44"/>
      <c r="G45" s="88">
        <v>21</v>
      </c>
      <c r="H45" s="89" t="s">
        <v>55</v>
      </c>
      <c r="I45" s="91"/>
      <c r="J45" s="93">
        <v>0</v>
      </c>
      <c r="K45" s="94"/>
      <c r="L45" s="88">
        <v>22</v>
      </c>
      <c r="M45" s="89" t="s">
        <v>56</v>
      </c>
      <c r="N45" s="90"/>
      <c r="O45" s="90"/>
      <c r="P45" s="90"/>
      <c r="Q45" s="91"/>
      <c r="R45" s="92">
        <v>0</v>
      </c>
      <c r="S45" s="44"/>
    </row>
    <row r="46" spans="1:19" s="2" customFormat="1" ht="19.5" customHeight="1">
      <c r="A46" s="95" t="s">
        <v>16</v>
      </c>
      <c r="B46" s="14"/>
      <c r="C46" s="14"/>
      <c r="D46" s="14"/>
      <c r="E46" s="14"/>
      <c r="F46" s="96"/>
      <c r="G46" s="97"/>
      <c r="H46" s="14"/>
      <c r="I46" s="14"/>
      <c r="J46" s="14"/>
      <c r="K46" s="14"/>
      <c r="L46" s="64" t="s">
        <v>57</v>
      </c>
      <c r="M46" s="51"/>
      <c r="N46" s="66" t="s">
        <v>58</v>
      </c>
      <c r="O46" s="50"/>
      <c r="P46" s="50"/>
      <c r="Q46" s="50"/>
      <c r="R46" s="50"/>
      <c r="S46" s="53"/>
    </row>
    <row r="47" spans="1:19" s="2" customFormat="1" ht="19.5" customHeight="1">
      <c r="A47" s="16"/>
      <c r="B47" s="17"/>
      <c r="C47" s="17"/>
      <c r="D47" s="17"/>
      <c r="E47" s="17"/>
      <c r="F47" s="24"/>
      <c r="G47" s="98"/>
      <c r="H47" s="17"/>
      <c r="I47" s="17"/>
      <c r="J47" s="17"/>
      <c r="K47" s="17"/>
      <c r="L47" s="70">
        <v>23</v>
      </c>
      <c r="M47" s="75" t="s">
        <v>59</v>
      </c>
      <c r="N47" s="39"/>
      <c r="O47" s="39"/>
      <c r="P47" s="39"/>
      <c r="Q47" s="74"/>
      <c r="R47" s="148">
        <f>E44+J44+R44+E45+J45+R45</f>
        <v>0</v>
      </c>
      <c r="S47" s="48"/>
    </row>
    <row r="48" spans="1:19" s="2" customFormat="1" ht="19.5" customHeight="1">
      <c r="A48" s="99" t="s">
        <v>60</v>
      </c>
      <c r="B48" s="28"/>
      <c r="C48" s="28"/>
      <c r="D48" s="28"/>
      <c r="E48" s="28"/>
      <c r="F48" s="29"/>
      <c r="G48" s="100" t="s">
        <v>61</v>
      </c>
      <c r="H48" s="28"/>
      <c r="I48" s="28"/>
      <c r="J48" s="28"/>
      <c r="K48" s="28"/>
      <c r="L48" s="70">
        <v>24</v>
      </c>
      <c r="M48" s="101">
        <v>15</v>
      </c>
      <c r="N48" s="29" t="s">
        <v>40</v>
      </c>
      <c r="O48" s="102" t="e">
        <f>R47-O49</f>
        <v>#REF!</v>
      </c>
      <c r="P48" s="39" t="s">
        <v>62</v>
      </c>
      <c r="Q48" s="36"/>
      <c r="R48" s="103">
        <f>R47*M48*0.01</f>
        <v>0</v>
      </c>
      <c r="S48" s="104"/>
    </row>
    <row r="49" spans="1:19" s="2" customFormat="1" ht="20.25" customHeight="1">
      <c r="A49" s="105" t="s">
        <v>15</v>
      </c>
      <c r="B49" s="19"/>
      <c r="C49" s="19"/>
      <c r="D49" s="19"/>
      <c r="E49" s="19"/>
      <c r="F49" s="20"/>
      <c r="G49" s="106"/>
      <c r="H49" s="19"/>
      <c r="I49" s="19"/>
      <c r="J49" s="19"/>
      <c r="K49" s="19"/>
      <c r="L49" s="70">
        <v>25</v>
      </c>
      <c r="M49" s="107">
        <v>21</v>
      </c>
      <c r="N49" s="36" t="s">
        <v>40</v>
      </c>
      <c r="O49" s="102" t="e">
        <f>SUMIF(RO!#REF!,M49,RO!#REF!)+SUMIF(P38:P42,M49,R38:R42)</f>
        <v>#REF!</v>
      </c>
      <c r="P49" s="39" t="s">
        <v>62</v>
      </c>
      <c r="Q49" s="36"/>
      <c r="R49" s="147">
        <v>0</v>
      </c>
      <c r="S49" s="74"/>
    </row>
    <row r="50" spans="1:19" s="2" customFormat="1" ht="20.25" customHeight="1">
      <c r="A50" s="16"/>
      <c r="B50" s="17"/>
      <c r="C50" s="17"/>
      <c r="D50" s="17"/>
      <c r="E50" s="17"/>
      <c r="F50" s="24"/>
      <c r="G50" s="98"/>
      <c r="H50" s="17"/>
      <c r="I50" s="17"/>
      <c r="J50" s="17"/>
      <c r="K50" s="17"/>
      <c r="L50" s="88">
        <v>26</v>
      </c>
      <c r="M50" s="108" t="s">
        <v>63</v>
      </c>
      <c r="N50" s="90"/>
      <c r="O50" s="90"/>
      <c r="P50" s="90"/>
      <c r="Q50" s="109"/>
      <c r="R50" s="194">
        <f>R47+R48+R49</f>
        <v>0</v>
      </c>
      <c r="S50" s="110"/>
    </row>
    <row r="51" spans="1:19" s="2" customFormat="1" ht="19.5" customHeight="1">
      <c r="A51" s="99" t="s">
        <v>60</v>
      </c>
      <c r="B51" s="28"/>
      <c r="C51" s="28"/>
      <c r="D51" s="28"/>
      <c r="E51" s="28"/>
      <c r="F51" s="29"/>
      <c r="G51" s="100" t="s">
        <v>61</v>
      </c>
      <c r="H51" s="28"/>
      <c r="I51" s="28"/>
      <c r="J51" s="28"/>
      <c r="K51" s="28"/>
      <c r="L51" s="64" t="s">
        <v>64</v>
      </c>
      <c r="M51" s="51"/>
      <c r="N51" s="66" t="s">
        <v>65</v>
      </c>
      <c r="O51" s="50"/>
      <c r="P51" s="50"/>
      <c r="Q51" s="50"/>
      <c r="R51" s="111"/>
      <c r="S51" s="53"/>
    </row>
    <row r="52" spans="1:19" s="2" customFormat="1" ht="20.25" customHeight="1">
      <c r="A52" s="105" t="s">
        <v>17</v>
      </c>
      <c r="B52" s="19"/>
      <c r="C52" s="19"/>
      <c r="D52" s="19"/>
      <c r="E52" s="19"/>
      <c r="F52" s="20"/>
      <c r="G52" s="106"/>
      <c r="H52" s="19"/>
      <c r="I52" s="19"/>
      <c r="J52" s="19"/>
      <c r="K52" s="19"/>
      <c r="L52" s="70">
        <v>27</v>
      </c>
      <c r="M52" s="75" t="s">
        <v>66</v>
      </c>
      <c r="N52" s="39"/>
      <c r="O52" s="39"/>
      <c r="P52" s="39"/>
      <c r="Q52" s="36"/>
      <c r="R52" s="73">
        <v>0</v>
      </c>
      <c r="S52" s="74"/>
    </row>
    <row r="53" spans="1:19" s="2" customFormat="1" ht="19.5" customHeight="1">
      <c r="A53" s="16"/>
      <c r="B53" s="17"/>
      <c r="C53" s="17"/>
      <c r="D53" s="17"/>
      <c r="E53" s="17"/>
      <c r="F53" s="24"/>
      <c r="G53" s="98"/>
      <c r="H53" s="17"/>
      <c r="I53" s="17"/>
      <c r="J53" s="17"/>
      <c r="K53" s="17"/>
      <c r="L53" s="70">
        <v>28</v>
      </c>
      <c r="M53" s="75" t="s">
        <v>67</v>
      </c>
      <c r="N53" s="39"/>
      <c r="O53" s="39"/>
      <c r="P53" s="39"/>
      <c r="Q53" s="36"/>
      <c r="R53" s="73">
        <v>0</v>
      </c>
      <c r="S53" s="74"/>
    </row>
    <row r="54" spans="1:19" s="2" customFormat="1" ht="19.5" customHeight="1">
      <c r="A54" s="112" t="s">
        <v>60</v>
      </c>
      <c r="B54" s="43"/>
      <c r="C54" s="43"/>
      <c r="D54" s="43"/>
      <c r="E54" s="43"/>
      <c r="F54" s="113"/>
      <c r="G54" s="114" t="s">
        <v>61</v>
      </c>
      <c r="H54" s="43"/>
      <c r="I54" s="43"/>
      <c r="J54" s="43"/>
      <c r="K54" s="43"/>
      <c r="L54" s="88">
        <v>29</v>
      </c>
      <c r="M54" s="89" t="s">
        <v>68</v>
      </c>
      <c r="N54" s="90"/>
      <c r="O54" s="90"/>
      <c r="P54" s="90"/>
      <c r="Q54" s="91"/>
      <c r="R54" s="57">
        <v>0</v>
      </c>
      <c r="S54" s="115"/>
    </row>
  </sheetData>
  <sheetProtection/>
  <mergeCells count="1">
    <mergeCell ref="E5:J5"/>
  </mergeCells>
  <printOptions horizontalCentered="1" verticalCentered="1"/>
  <pageMargins left="0.5905511811023623" right="0.5905511811023623" top="0.36" bottom="0.9055118110236221" header="0" footer="0"/>
  <pageSetup horizontalDpi="600" verticalDpi="600" orientation="portrait" paperSize="9" scale="96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showGridLines="0" tabSelected="1" zoomScalePageLayoutView="0" workbookViewId="0" topLeftCell="A1">
      <pane ySplit="13" topLeftCell="BM14" activePane="bottomLeft" state="frozen"/>
      <selection pane="topLeft" activeCell="A1" sqref="A1"/>
      <selection pane="bottomLeft" activeCell="K20" sqref="K20"/>
    </sheetView>
  </sheetViews>
  <sheetFormatPr defaultColWidth="9.140625" defaultRowHeight="11.25" customHeight="1"/>
  <cols>
    <col min="1" max="1" width="5.57421875" style="2" customWidth="1"/>
    <col min="2" max="2" width="4.421875" style="2" customWidth="1"/>
    <col min="3" max="3" width="4.7109375" style="2" customWidth="1"/>
    <col min="4" max="4" width="12.7109375" style="2" customWidth="1"/>
    <col min="5" max="5" width="55.57421875" style="2" customWidth="1"/>
    <col min="6" max="6" width="9.8515625" style="2" customWidth="1"/>
    <col min="7" max="7" width="9.7109375" style="2" customWidth="1"/>
    <col min="8" max="8" width="13.57421875" style="2" customWidth="1"/>
    <col min="9" max="16384" width="9.140625" style="1" customWidth="1"/>
  </cols>
  <sheetData>
    <row r="1" spans="1:8" s="2" customFormat="1" ht="16.5" customHeight="1">
      <c r="A1" s="116" t="s">
        <v>78</v>
      </c>
      <c r="B1" s="123"/>
      <c r="C1" s="123"/>
      <c r="D1" s="123"/>
      <c r="E1" s="123"/>
      <c r="F1" s="123"/>
      <c r="G1" s="123"/>
      <c r="H1" s="123"/>
    </row>
    <row r="2" spans="1:8" s="2" customFormat="1" ht="12.75" customHeight="1">
      <c r="A2" s="117" t="s">
        <v>69</v>
      </c>
      <c r="B2" s="118"/>
      <c r="C2" s="118" t="str">
        <f>'Krycí list'!E5</f>
        <v>REKONSTRUKCE BYTOVÉHO DOMU ÚPRKOVA 11/75</v>
      </c>
      <c r="D2" s="118"/>
      <c r="E2" s="118"/>
      <c r="F2" s="118">
        <v>19</v>
      </c>
      <c r="G2" s="118"/>
      <c r="H2" s="118"/>
    </row>
    <row r="3" spans="1:8" s="2" customFormat="1" ht="12.75" customHeight="1">
      <c r="A3" s="117" t="s">
        <v>70</v>
      </c>
      <c r="B3" s="118"/>
      <c r="C3" s="118" t="str">
        <f>'Krycí list'!E7</f>
        <v>ÚPRKOVA 11/75</v>
      </c>
      <c r="D3" s="118"/>
      <c r="E3" s="118"/>
      <c r="F3" s="118"/>
      <c r="G3" s="118"/>
      <c r="H3" s="118"/>
    </row>
    <row r="4" spans="1:8" s="2" customFormat="1" ht="12.75" customHeight="1">
      <c r="A4" s="117" t="s">
        <v>71</v>
      </c>
      <c r="B4" s="118"/>
      <c r="C4" s="118" t="str">
        <f>'Krycí list'!E9</f>
        <v>D.1.4.3 - TECHNIKA PROSTŘEDÍ STAVEB</v>
      </c>
      <c r="D4" s="118"/>
      <c r="E4" s="118"/>
      <c r="F4" s="118"/>
      <c r="G4" s="118"/>
      <c r="H4" s="118"/>
    </row>
    <row r="5" spans="1:8" s="2" customFormat="1" ht="12.75" customHeight="1">
      <c r="A5" s="118" t="s">
        <v>79</v>
      </c>
      <c r="B5" s="118"/>
      <c r="C5" s="118" t="str">
        <f>'Krycí list'!P5</f>
        <v> </v>
      </c>
      <c r="D5" s="118"/>
      <c r="E5" s="118"/>
      <c r="F5" s="118"/>
      <c r="G5" s="118"/>
      <c r="H5" s="118"/>
    </row>
    <row r="6" spans="1:8" s="2" customFormat="1" ht="6.75" customHeight="1">
      <c r="A6" s="118"/>
      <c r="B6" s="118"/>
      <c r="C6" s="118"/>
      <c r="D6" s="118"/>
      <c r="E6" s="118"/>
      <c r="F6" s="118"/>
      <c r="G6" s="118"/>
      <c r="H6" s="118"/>
    </row>
    <row r="7" spans="1:8" s="2" customFormat="1" ht="12.75" customHeight="1">
      <c r="A7" s="118" t="s">
        <v>72</v>
      </c>
      <c r="B7" s="118"/>
      <c r="C7" s="118" t="str">
        <f>'Krycí list'!E26</f>
        <v>SMO, MO Moravská Ostrava a Přívoz</v>
      </c>
      <c r="D7" s="118"/>
      <c r="E7" s="118"/>
      <c r="F7" s="118"/>
      <c r="G7" s="118"/>
      <c r="H7" s="118"/>
    </row>
    <row r="8" spans="1:8" s="2" customFormat="1" ht="12.75" customHeight="1">
      <c r="A8" s="118" t="s">
        <v>73</v>
      </c>
      <c r="B8" s="118"/>
      <c r="C8" s="118" t="str">
        <f>'Krycí list'!E28</f>
        <v>-</v>
      </c>
      <c r="D8" s="118"/>
      <c r="E8" s="118"/>
      <c r="F8" s="118"/>
      <c r="G8" s="118"/>
      <c r="H8" s="118"/>
    </row>
    <row r="9" spans="1:8" s="2" customFormat="1" ht="12.75" customHeight="1">
      <c r="A9" s="118" t="s">
        <v>74</v>
      </c>
      <c r="B9" s="118"/>
      <c r="C9" s="144" t="s">
        <v>171</v>
      </c>
      <c r="D9" s="118"/>
      <c r="E9" s="118"/>
      <c r="F9" s="118"/>
      <c r="G9" s="118"/>
      <c r="H9" s="118"/>
    </row>
    <row r="10" spans="1:8" s="2" customFormat="1" ht="5.25" customHeight="1">
      <c r="A10" s="123"/>
      <c r="B10" s="123"/>
      <c r="C10" s="123"/>
      <c r="D10" s="123"/>
      <c r="E10" s="123"/>
      <c r="F10" s="123"/>
      <c r="G10" s="123"/>
      <c r="H10" s="123"/>
    </row>
    <row r="11" spans="1:8" s="2" customFormat="1" ht="23.25" customHeight="1">
      <c r="A11" s="119" t="s">
        <v>80</v>
      </c>
      <c r="B11" s="120" t="s">
        <v>81</v>
      </c>
      <c r="C11" s="120" t="s">
        <v>82</v>
      </c>
      <c r="D11" s="120" t="s">
        <v>83</v>
      </c>
      <c r="E11" s="120" t="s">
        <v>75</v>
      </c>
      <c r="F11" s="120" t="s">
        <v>84</v>
      </c>
      <c r="G11" s="120" t="s">
        <v>85</v>
      </c>
      <c r="H11" s="120" t="s">
        <v>76</v>
      </c>
    </row>
    <row r="12" spans="1:8" s="2" customFormat="1" ht="12.75" customHeight="1">
      <c r="A12" s="121">
        <v>1</v>
      </c>
      <c r="B12" s="122">
        <v>2</v>
      </c>
      <c r="C12" s="122">
        <v>3</v>
      </c>
      <c r="D12" s="122">
        <v>4</v>
      </c>
      <c r="E12" s="122">
        <v>5</v>
      </c>
      <c r="F12" s="122">
        <v>7</v>
      </c>
      <c r="G12" s="122">
        <v>8</v>
      </c>
      <c r="H12" s="122">
        <v>9</v>
      </c>
    </row>
    <row r="13" spans="1:8" s="2" customFormat="1" ht="3.75" customHeight="1">
      <c r="A13" s="123"/>
      <c r="B13" s="123"/>
      <c r="C13" s="123"/>
      <c r="D13" s="123"/>
      <c r="E13" s="123"/>
      <c r="F13" s="123"/>
      <c r="G13" s="123"/>
      <c r="H13" s="123"/>
    </row>
    <row r="14" spans="1:8" s="124" customFormat="1" ht="11.25">
      <c r="A14" s="127"/>
      <c r="B14" s="128" t="s">
        <v>57</v>
      </c>
      <c r="C14" s="127"/>
      <c r="D14" s="127" t="s">
        <v>44</v>
      </c>
      <c r="E14" s="127" t="s">
        <v>86</v>
      </c>
      <c r="F14" s="127"/>
      <c r="G14" s="127"/>
      <c r="H14" s="129">
        <f>H15+H19+H27+H43+H53</f>
        <v>0</v>
      </c>
    </row>
    <row r="15" spans="1:8" s="124" customFormat="1" ht="11.25">
      <c r="A15" s="130"/>
      <c r="B15" s="131" t="s">
        <v>57</v>
      </c>
      <c r="C15" s="130"/>
      <c r="D15" s="132" t="s">
        <v>87</v>
      </c>
      <c r="E15" s="132" t="s">
        <v>88</v>
      </c>
      <c r="F15" s="130"/>
      <c r="G15" s="130"/>
      <c r="H15" s="133">
        <f>SUM(H16:H18)</f>
        <v>0</v>
      </c>
    </row>
    <row r="16" spans="1:8" s="160" customFormat="1" ht="22.5">
      <c r="A16" s="156" t="s">
        <v>89</v>
      </c>
      <c r="B16" s="156" t="s">
        <v>90</v>
      </c>
      <c r="C16" s="156" t="s">
        <v>87</v>
      </c>
      <c r="D16" s="157">
        <v>713463211</v>
      </c>
      <c r="E16" s="157" t="s">
        <v>91</v>
      </c>
      <c r="F16" s="158">
        <f>SUM(F17:F18)</f>
        <v>76</v>
      </c>
      <c r="G16" s="159"/>
      <c r="H16" s="159">
        <f>F16*G16</f>
        <v>0</v>
      </c>
    </row>
    <row r="17" spans="1:8" s="125" customFormat="1" ht="11.25">
      <c r="A17" s="142">
        <v>5</v>
      </c>
      <c r="B17" s="142" t="s">
        <v>92</v>
      </c>
      <c r="C17" s="142" t="s">
        <v>93</v>
      </c>
      <c r="D17" s="179">
        <v>38</v>
      </c>
      <c r="E17" s="141" t="s">
        <v>141</v>
      </c>
      <c r="F17" s="151">
        <v>56</v>
      </c>
      <c r="G17" s="152"/>
      <c r="H17" s="152">
        <f>F17*G17</f>
        <v>0</v>
      </c>
    </row>
    <row r="18" spans="1:8" s="125" customFormat="1" ht="11.25">
      <c r="A18" s="142">
        <v>6</v>
      </c>
      <c r="B18" s="142" t="s">
        <v>92</v>
      </c>
      <c r="C18" s="142" t="s">
        <v>93</v>
      </c>
      <c r="D18" s="179">
        <v>39</v>
      </c>
      <c r="E18" s="141" t="s">
        <v>142</v>
      </c>
      <c r="F18" s="151">
        <v>20</v>
      </c>
      <c r="G18" s="152"/>
      <c r="H18" s="152">
        <f>F18*G18</f>
        <v>0</v>
      </c>
    </row>
    <row r="19" spans="1:8" s="124" customFormat="1" ht="11.25">
      <c r="A19" s="131"/>
      <c r="B19" s="131" t="s">
        <v>57</v>
      </c>
      <c r="C19" s="130"/>
      <c r="D19" s="180" t="s">
        <v>94</v>
      </c>
      <c r="E19" s="132" t="s">
        <v>95</v>
      </c>
      <c r="F19" s="130"/>
      <c r="G19" s="130"/>
      <c r="H19" s="133">
        <f>SUM(H20:H26)</f>
        <v>0</v>
      </c>
    </row>
    <row r="20" spans="1:8" s="125" customFormat="1" ht="21.75" customHeight="1">
      <c r="A20" s="134">
        <v>9</v>
      </c>
      <c r="B20" s="134" t="s">
        <v>90</v>
      </c>
      <c r="C20" s="163" t="s">
        <v>96</v>
      </c>
      <c r="D20" s="187" t="s">
        <v>148</v>
      </c>
      <c r="E20" s="167" t="s">
        <v>149</v>
      </c>
      <c r="F20" s="164">
        <v>96</v>
      </c>
      <c r="G20" s="165"/>
      <c r="H20" s="152">
        <f aca="true" t="shared" si="0" ref="H20:H26">F20*G20</f>
        <v>0</v>
      </c>
    </row>
    <row r="21" spans="1:8" s="125" customFormat="1" ht="21.75" customHeight="1">
      <c r="A21" s="134">
        <v>10</v>
      </c>
      <c r="B21" s="134" t="s">
        <v>90</v>
      </c>
      <c r="C21" s="163" t="s">
        <v>96</v>
      </c>
      <c r="D21" s="187" t="s">
        <v>150</v>
      </c>
      <c r="E21" s="167" t="s">
        <v>151</v>
      </c>
      <c r="F21" s="164">
        <v>20</v>
      </c>
      <c r="G21" s="165"/>
      <c r="H21" s="152">
        <f t="shared" si="0"/>
        <v>0</v>
      </c>
    </row>
    <row r="22" spans="1:8" s="125" customFormat="1" ht="22.5">
      <c r="A22" s="134">
        <v>15</v>
      </c>
      <c r="B22" s="134"/>
      <c r="C22" s="168">
        <v>733</v>
      </c>
      <c r="D22" s="187">
        <v>733113113</v>
      </c>
      <c r="E22" s="167" t="s">
        <v>152</v>
      </c>
      <c r="F22" s="164">
        <v>9</v>
      </c>
      <c r="G22" s="165"/>
      <c r="H22" s="136">
        <f t="shared" si="0"/>
        <v>0</v>
      </c>
    </row>
    <row r="23" spans="1:8" s="160" customFormat="1" ht="11.25">
      <c r="A23" s="156">
        <v>17</v>
      </c>
      <c r="B23" s="156" t="s">
        <v>90</v>
      </c>
      <c r="C23" s="156" t="s">
        <v>96</v>
      </c>
      <c r="D23" s="183" t="s">
        <v>139</v>
      </c>
      <c r="E23" s="157" t="s">
        <v>140</v>
      </c>
      <c r="F23" s="158">
        <f>SUM(F20:F21)</f>
        <v>116</v>
      </c>
      <c r="G23" s="159"/>
      <c r="H23" s="159">
        <f t="shared" si="0"/>
        <v>0</v>
      </c>
    </row>
    <row r="24" spans="1:8" s="160" customFormat="1" ht="11.25">
      <c r="A24" s="156">
        <v>18</v>
      </c>
      <c r="B24" s="156" t="s">
        <v>90</v>
      </c>
      <c r="C24" s="156" t="s">
        <v>97</v>
      </c>
      <c r="D24" s="183" t="s">
        <v>98</v>
      </c>
      <c r="E24" s="157" t="s">
        <v>99</v>
      </c>
      <c r="F24" s="158">
        <v>1</v>
      </c>
      <c r="G24" s="159"/>
      <c r="H24" s="159">
        <f t="shared" si="0"/>
        <v>0</v>
      </c>
    </row>
    <row r="25" spans="1:8" s="160" customFormat="1" ht="11.25">
      <c r="A25" s="156">
        <v>19</v>
      </c>
      <c r="B25" s="156" t="s">
        <v>90</v>
      </c>
      <c r="C25" s="156" t="s">
        <v>97</v>
      </c>
      <c r="D25" s="183" t="s">
        <v>100</v>
      </c>
      <c r="E25" s="157" t="s">
        <v>101</v>
      </c>
      <c r="F25" s="158">
        <v>72</v>
      </c>
      <c r="G25" s="159"/>
      <c r="H25" s="159">
        <f t="shared" si="0"/>
        <v>0</v>
      </c>
    </row>
    <row r="26" spans="1:8" s="160" customFormat="1" ht="11.25">
      <c r="A26" s="156">
        <v>20</v>
      </c>
      <c r="B26" s="156" t="s">
        <v>90</v>
      </c>
      <c r="C26" s="156" t="s">
        <v>97</v>
      </c>
      <c r="D26" s="183" t="s">
        <v>102</v>
      </c>
      <c r="E26" s="157" t="s">
        <v>114</v>
      </c>
      <c r="F26" s="158">
        <v>1</v>
      </c>
      <c r="G26" s="159"/>
      <c r="H26" s="159">
        <f t="shared" si="0"/>
        <v>0</v>
      </c>
    </row>
    <row r="27" spans="1:8" s="124" customFormat="1" ht="11.25">
      <c r="A27" s="131"/>
      <c r="B27" s="131" t="s">
        <v>57</v>
      </c>
      <c r="C27" s="130"/>
      <c r="D27" s="180" t="s">
        <v>103</v>
      </c>
      <c r="E27" s="132" t="s">
        <v>104</v>
      </c>
      <c r="F27" s="135"/>
      <c r="G27" s="130"/>
      <c r="H27" s="133">
        <f>SUM(H28:H42)</f>
        <v>0</v>
      </c>
    </row>
    <row r="28" spans="1:8" s="124" customFormat="1" ht="56.25">
      <c r="A28" s="142">
        <v>21</v>
      </c>
      <c r="B28" s="142" t="s">
        <v>92</v>
      </c>
      <c r="C28" s="163">
        <v>731</v>
      </c>
      <c r="D28" s="175" t="s">
        <v>124</v>
      </c>
      <c r="E28" s="150" t="s">
        <v>159</v>
      </c>
      <c r="F28" s="164">
        <v>1</v>
      </c>
      <c r="G28" s="162"/>
      <c r="H28" s="152">
        <f aca="true" t="shared" si="1" ref="H28:H37">F28*G28</f>
        <v>0</v>
      </c>
    </row>
    <row r="29" spans="1:8" s="160" customFormat="1" ht="11.25">
      <c r="A29" s="156">
        <v>23</v>
      </c>
      <c r="B29" s="156" t="s">
        <v>90</v>
      </c>
      <c r="C29" s="156">
        <v>731</v>
      </c>
      <c r="D29" s="184">
        <v>731249126</v>
      </c>
      <c r="E29" s="157" t="s">
        <v>132</v>
      </c>
      <c r="F29" s="158">
        <v>1</v>
      </c>
      <c r="G29" s="159"/>
      <c r="H29" s="159">
        <f t="shared" si="1"/>
        <v>0</v>
      </c>
    </row>
    <row r="30" spans="1:8" s="160" customFormat="1" ht="13.5" customHeight="1">
      <c r="A30" s="156">
        <v>37</v>
      </c>
      <c r="B30" s="156" t="s">
        <v>90</v>
      </c>
      <c r="C30" s="156">
        <v>734</v>
      </c>
      <c r="D30" s="184" t="s">
        <v>133</v>
      </c>
      <c r="E30" s="157" t="s">
        <v>134</v>
      </c>
      <c r="F30" s="174">
        <v>2</v>
      </c>
      <c r="G30" s="159"/>
      <c r="H30" s="159">
        <f t="shared" si="1"/>
        <v>0</v>
      </c>
    </row>
    <row r="31" spans="1:8" s="124" customFormat="1" ht="11.25">
      <c r="A31" s="142">
        <v>38</v>
      </c>
      <c r="B31" s="142" t="s">
        <v>92</v>
      </c>
      <c r="C31" s="163" t="s">
        <v>96</v>
      </c>
      <c r="D31" s="175" t="s">
        <v>135</v>
      </c>
      <c r="E31" s="150" t="s">
        <v>136</v>
      </c>
      <c r="F31" s="176">
        <v>2</v>
      </c>
      <c r="G31" s="162"/>
      <c r="H31" s="152">
        <f t="shared" si="1"/>
        <v>0</v>
      </c>
    </row>
    <row r="32" spans="1:8" s="160" customFormat="1" ht="11.25">
      <c r="A32" s="156">
        <v>39</v>
      </c>
      <c r="B32" s="156" t="s">
        <v>90</v>
      </c>
      <c r="C32" s="156">
        <v>734</v>
      </c>
      <c r="D32" s="184" t="s">
        <v>121</v>
      </c>
      <c r="E32" s="157" t="s">
        <v>122</v>
      </c>
      <c r="F32" s="158">
        <f>SUM(F33:F34)</f>
        <v>10</v>
      </c>
      <c r="G32" s="159"/>
      <c r="H32" s="159">
        <f t="shared" si="1"/>
        <v>0</v>
      </c>
    </row>
    <row r="33" spans="1:8" s="160" customFormat="1" ht="11.25">
      <c r="A33" s="142">
        <v>40</v>
      </c>
      <c r="B33" s="142" t="s">
        <v>92</v>
      </c>
      <c r="C33" s="172" t="s">
        <v>96</v>
      </c>
      <c r="D33" s="181" t="s">
        <v>130</v>
      </c>
      <c r="E33" s="173" t="s">
        <v>131</v>
      </c>
      <c r="F33" s="161">
        <v>2</v>
      </c>
      <c r="G33" s="162"/>
      <c r="H33" s="152">
        <f t="shared" si="1"/>
        <v>0</v>
      </c>
    </row>
    <row r="34" spans="1:8" s="125" customFormat="1" ht="11.25">
      <c r="A34" s="142">
        <v>42</v>
      </c>
      <c r="B34" s="142" t="s">
        <v>92</v>
      </c>
      <c r="C34" s="169">
        <v>734</v>
      </c>
      <c r="D34" s="185" t="s">
        <v>115</v>
      </c>
      <c r="E34" s="170" t="s">
        <v>143</v>
      </c>
      <c r="F34" s="161">
        <v>8</v>
      </c>
      <c r="G34" s="162"/>
      <c r="H34" s="152">
        <f t="shared" si="1"/>
        <v>0</v>
      </c>
    </row>
    <row r="35" spans="1:8" s="160" customFormat="1" ht="11.25">
      <c r="A35" s="156">
        <v>43</v>
      </c>
      <c r="B35" s="156" t="s">
        <v>90</v>
      </c>
      <c r="C35" s="156">
        <v>734</v>
      </c>
      <c r="D35" s="184" t="s">
        <v>105</v>
      </c>
      <c r="E35" s="157" t="s">
        <v>106</v>
      </c>
      <c r="F35" s="158">
        <f>SUM(F36:F37)</f>
        <v>9</v>
      </c>
      <c r="G35" s="159"/>
      <c r="H35" s="159">
        <f t="shared" si="1"/>
        <v>0</v>
      </c>
    </row>
    <row r="36" spans="1:8" s="125" customFormat="1" ht="11.25">
      <c r="A36" s="142">
        <v>51</v>
      </c>
      <c r="B36" s="142" t="s">
        <v>92</v>
      </c>
      <c r="C36" s="142" t="s">
        <v>93</v>
      </c>
      <c r="D36" s="186">
        <v>65</v>
      </c>
      <c r="E36" s="167" t="s">
        <v>145</v>
      </c>
      <c r="F36" s="164">
        <v>8</v>
      </c>
      <c r="G36" s="165"/>
      <c r="H36" s="152">
        <f t="shared" si="1"/>
        <v>0</v>
      </c>
    </row>
    <row r="37" spans="1:8" s="125" customFormat="1" ht="22.5">
      <c r="A37" s="142">
        <v>52</v>
      </c>
      <c r="B37" s="142" t="s">
        <v>92</v>
      </c>
      <c r="C37" s="142" t="s">
        <v>93</v>
      </c>
      <c r="D37" s="185" t="s">
        <v>116</v>
      </c>
      <c r="E37" s="167" t="s">
        <v>144</v>
      </c>
      <c r="F37" s="164">
        <v>1</v>
      </c>
      <c r="G37" s="165"/>
      <c r="H37" s="152">
        <f t="shared" si="1"/>
        <v>0</v>
      </c>
    </row>
    <row r="38" spans="1:8" s="160" customFormat="1" ht="11.25">
      <c r="A38" s="156">
        <v>54</v>
      </c>
      <c r="B38" s="156" t="s">
        <v>90</v>
      </c>
      <c r="C38" s="156">
        <v>734</v>
      </c>
      <c r="D38" s="184">
        <v>734209114</v>
      </c>
      <c r="E38" s="157" t="s">
        <v>125</v>
      </c>
      <c r="F38" s="158">
        <f>SUM(F39:F41)</f>
        <v>5</v>
      </c>
      <c r="G38" s="159"/>
      <c r="H38" s="159">
        <f>F38*G38</f>
        <v>0</v>
      </c>
    </row>
    <row r="39" spans="1:8" s="160" customFormat="1" ht="11.25">
      <c r="A39" s="156">
        <v>55</v>
      </c>
      <c r="B39" s="142" t="s">
        <v>92</v>
      </c>
      <c r="C39" s="166" t="s">
        <v>93</v>
      </c>
      <c r="D39" s="181" t="s">
        <v>137</v>
      </c>
      <c r="E39" s="173" t="s">
        <v>146</v>
      </c>
      <c r="F39" s="177">
        <v>2</v>
      </c>
      <c r="G39" s="178"/>
      <c r="H39" s="152">
        <f>F39*G39</f>
        <v>0</v>
      </c>
    </row>
    <row r="40" spans="1:8" s="160" customFormat="1" ht="11.25">
      <c r="A40" s="156">
        <v>56</v>
      </c>
      <c r="B40" s="142" t="s">
        <v>92</v>
      </c>
      <c r="C40" s="166" t="s">
        <v>93</v>
      </c>
      <c r="D40" s="186">
        <v>66</v>
      </c>
      <c r="E40" s="167" t="s">
        <v>138</v>
      </c>
      <c r="F40" s="164">
        <v>1</v>
      </c>
      <c r="G40" s="165"/>
      <c r="H40" s="152">
        <f>F40*G40</f>
        <v>0</v>
      </c>
    </row>
    <row r="41" spans="1:8" s="125" customFormat="1" ht="11.25">
      <c r="A41" s="142">
        <v>57</v>
      </c>
      <c r="B41" s="142" t="s">
        <v>92</v>
      </c>
      <c r="C41" s="142">
        <v>734</v>
      </c>
      <c r="D41" s="182" t="s">
        <v>126</v>
      </c>
      <c r="E41" s="167" t="s">
        <v>147</v>
      </c>
      <c r="F41" s="164">
        <v>2</v>
      </c>
      <c r="G41" s="165"/>
      <c r="H41" s="152">
        <f>F41*G41</f>
        <v>0</v>
      </c>
    </row>
    <row r="42" spans="1:8" s="153" customFormat="1" ht="11.25">
      <c r="A42" s="142">
        <v>90</v>
      </c>
      <c r="B42" s="142" t="s">
        <v>90</v>
      </c>
      <c r="C42" s="142" t="s">
        <v>93</v>
      </c>
      <c r="D42" s="182" t="s">
        <v>127</v>
      </c>
      <c r="E42" s="167" t="s">
        <v>153</v>
      </c>
      <c r="F42" s="164">
        <v>100</v>
      </c>
      <c r="G42" s="165"/>
      <c r="H42" s="152">
        <f>F42*G42</f>
        <v>0</v>
      </c>
    </row>
    <row r="43" spans="1:8" s="124" customFormat="1" ht="11.25">
      <c r="A43" s="131"/>
      <c r="B43" s="131" t="s">
        <v>57</v>
      </c>
      <c r="C43" s="130"/>
      <c r="D43" s="180" t="s">
        <v>107</v>
      </c>
      <c r="E43" s="132" t="s">
        <v>108</v>
      </c>
      <c r="F43" s="130"/>
      <c r="G43" s="130"/>
      <c r="H43" s="133">
        <f>SUM(H44:H52)</f>
        <v>0</v>
      </c>
    </row>
    <row r="44" spans="1:8" s="124" customFormat="1" ht="11.25">
      <c r="A44" s="156">
        <v>82</v>
      </c>
      <c r="B44" s="156" t="s">
        <v>90</v>
      </c>
      <c r="C44" s="156" t="s">
        <v>93</v>
      </c>
      <c r="D44" s="157" t="s">
        <v>170</v>
      </c>
      <c r="E44" s="157" t="s">
        <v>169</v>
      </c>
      <c r="F44" s="174">
        <v>1</v>
      </c>
      <c r="G44" s="159"/>
      <c r="H44" s="159">
        <f aca="true" t="shared" si="2" ref="H44:H52">F44*G44</f>
        <v>0</v>
      </c>
    </row>
    <row r="45" spans="1:8" s="124" customFormat="1" ht="11.25">
      <c r="A45" s="134">
        <v>95</v>
      </c>
      <c r="B45" s="134" t="s">
        <v>90</v>
      </c>
      <c r="C45" s="142" t="s">
        <v>93</v>
      </c>
      <c r="D45" s="179" t="s">
        <v>128</v>
      </c>
      <c r="E45" s="171" t="s">
        <v>154</v>
      </c>
      <c r="F45" s="164">
        <v>1</v>
      </c>
      <c r="G45" s="165"/>
      <c r="H45" s="136">
        <f t="shared" si="2"/>
        <v>0</v>
      </c>
    </row>
    <row r="46" spans="1:8" s="124" customFormat="1" ht="11.25">
      <c r="A46" s="134">
        <v>96</v>
      </c>
      <c r="B46" s="134" t="s">
        <v>90</v>
      </c>
      <c r="C46" s="142" t="s">
        <v>93</v>
      </c>
      <c r="D46" s="141" t="s">
        <v>129</v>
      </c>
      <c r="E46" s="171" t="s">
        <v>155</v>
      </c>
      <c r="F46" s="164">
        <v>1</v>
      </c>
      <c r="G46" s="165"/>
      <c r="H46" s="136">
        <f t="shared" si="2"/>
        <v>0</v>
      </c>
    </row>
    <row r="47" spans="1:8" s="124" customFormat="1" ht="11.25">
      <c r="A47" s="134">
        <v>96</v>
      </c>
      <c r="B47" s="134" t="s">
        <v>90</v>
      </c>
      <c r="C47" s="142" t="s">
        <v>93</v>
      </c>
      <c r="D47" s="141" t="s">
        <v>129</v>
      </c>
      <c r="E47" s="171" t="s">
        <v>156</v>
      </c>
      <c r="F47" s="164">
        <v>3</v>
      </c>
      <c r="G47" s="165"/>
      <c r="H47" s="136">
        <f t="shared" si="2"/>
        <v>0</v>
      </c>
    </row>
    <row r="48" spans="1:8" s="124" customFormat="1" ht="11.25">
      <c r="A48" s="134">
        <v>96</v>
      </c>
      <c r="B48" s="134" t="s">
        <v>90</v>
      </c>
      <c r="C48" s="142" t="s">
        <v>93</v>
      </c>
      <c r="D48" s="141" t="s">
        <v>129</v>
      </c>
      <c r="E48" s="171" t="s">
        <v>157</v>
      </c>
      <c r="F48" s="164">
        <v>1</v>
      </c>
      <c r="G48" s="165"/>
      <c r="H48" s="136">
        <f t="shared" si="2"/>
        <v>0</v>
      </c>
    </row>
    <row r="49" spans="1:8" s="125" customFormat="1" ht="11.25">
      <c r="A49" s="134">
        <v>97</v>
      </c>
      <c r="B49" s="134" t="s">
        <v>90</v>
      </c>
      <c r="C49" s="142" t="s">
        <v>93</v>
      </c>
      <c r="D49" s="141" t="s">
        <v>118</v>
      </c>
      <c r="E49" s="171" t="s">
        <v>158</v>
      </c>
      <c r="F49" s="164">
        <v>2</v>
      </c>
      <c r="G49" s="165"/>
      <c r="H49" s="136">
        <f t="shared" si="2"/>
        <v>0</v>
      </c>
    </row>
    <row r="50" spans="1:8" s="160" customFormat="1" ht="11.25">
      <c r="A50" s="156">
        <v>102</v>
      </c>
      <c r="B50" s="156" t="s">
        <v>90</v>
      </c>
      <c r="C50" s="156">
        <v>731</v>
      </c>
      <c r="D50" s="157">
        <v>735159230</v>
      </c>
      <c r="E50" s="157" t="s">
        <v>117</v>
      </c>
      <c r="F50" s="158">
        <v>1</v>
      </c>
      <c r="G50" s="159"/>
      <c r="H50" s="159">
        <f t="shared" si="2"/>
        <v>0</v>
      </c>
    </row>
    <row r="51" spans="1:8" s="160" customFormat="1" ht="11.25">
      <c r="A51" s="156">
        <v>103</v>
      </c>
      <c r="B51" s="156" t="s">
        <v>90</v>
      </c>
      <c r="C51" s="156" t="s">
        <v>93</v>
      </c>
      <c r="D51" s="157" t="s">
        <v>119</v>
      </c>
      <c r="E51" s="157" t="s">
        <v>111</v>
      </c>
      <c r="F51" s="158">
        <v>6</v>
      </c>
      <c r="G51" s="159"/>
      <c r="H51" s="159">
        <f t="shared" si="2"/>
        <v>0</v>
      </c>
    </row>
    <row r="52" spans="1:8" s="160" customFormat="1" ht="11.25">
      <c r="A52" s="156">
        <v>104</v>
      </c>
      <c r="B52" s="156" t="s">
        <v>90</v>
      </c>
      <c r="C52" s="156" t="s">
        <v>93</v>
      </c>
      <c r="D52" s="157" t="s">
        <v>123</v>
      </c>
      <c r="E52" s="157" t="s">
        <v>112</v>
      </c>
      <c r="F52" s="158">
        <v>0.2</v>
      </c>
      <c r="G52" s="159"/>
      <c r="H52" s="159">
        <f t="shared" si="2"/>
        <v>0</v>
      </c>
    </row>
    <row r="53" spans="1:8" ht="12.75" customHeight="1">
      <c r="A53" s="188"/>
      <c r="B53" s="189" t="s">
        <v>57</v>
      </c>
      <c r="C53" s="190"/>
      <c r="D53" s="191" t="s">
        <v>167</v>
      </c>
      <c r="E53" s="191" t="s">
        <v>168</v>
      </c>
      <c r="F53" s="192"/>
      <c r="G53" s="190"/>
      <c r="H53" s="193">
        <f>SUM(H54:H54)</f>
        <v>0</v>
      </c>
    </row>
    <row r="54" spans="1:8" ht="21.75" customHeight="1">
      <c r="A54" s="156">
        <v>99</v>
      </c>
      <c r="B54" s="156">
        <v>183</v>
      </c>
      <c r="C54" s="156" t="s">
        <v>164</v>
      </c>
      <c r="D54" s="157" t="s">
        <v>165</v>
      </c>
      <c r="E54" s="157" t="s">
        <v>166</v>
      </c>
      <c r="F54" s="174">
        <v>116</v>
      </c>
      <c r="G54" s="159"/>
      <c r="H54" s="159">
        <f>F54*G54</f>
        <v>0</v>
      </c>
    </row>
    <row r="55" spans="1:8" s="126" customFormat="1" ht="11.25">
      <c r="A55" s="137"/>
      <c r="B55" s="137"/>
      <c r="C55" s="137"/>
      <c r="D55" s="137"/>
      <c r="E55" s="138" t="s">
        <v>77</v>
      </c>
      <c r="F55" s="137"/>
      <c r="G55" s="137"/>
      <c r="H55" s="139">
        <f>H14</f>
        <v>0</v>
      </c>
    </row>
  </sheetData>
  <sheetProtection selectLockedCells="1"/>
  <printOptions horizontalCentered="1"/>
  <pageMargins left="0.17" right="0.41" top="0.35433070866141736" bottom="0.4724409448818898" header="0" footer="0"/>
  <pageSetup fitToHeight="999" fitToWidth="1" horizontalDpi="600" verticalDpi="600" orientation="landscape" paperSize="9" scale="97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Bartoš</dc:creator>
  <cp:keywords/>
  <dc:description/>
  <cp:lastModifiedBy>Edvin Bartoš</cp:lastModifiedBy>
  <cp:lastPrinted>2017-03-20T05:24:42Z</cp:lastPrinted>
  <dcterms:created xsi:type="dcterms:W3CDTF">2009-07-06T22:55:30Z</dcterms:created>
  <dcterms:modified xsi:type="dcterms:W3CDTF">2018-06-15T09:33:45Z</dcterms:modified>
  <cp:category/>
  <cp:version/>
  <cp:contentType/>
  <cp:contentStatus/>
</cp:coreProperties>
</file>