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8795" windowHeight="12015" activeTab="0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list'!$F$4</definedName>
    <definedName name="MJ">'Krycí list'!$G$4</definedName>
    <definedName name="Mont">'Rekapitulace'!$H$15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list'!$A$1:$G$44</definedName>
    <definedName name="_xlnm.Print_Area" localSheetId="2">'Položky'!$A$1:$G$79</definedName>
    <definedName name="_xlnm.Print_Area" localSheetId="1">'Rekapitulace'!$A$1:$I$29</definedName>
    <definedName name="PocetMJ">'Krycí list'!$G$7</definedName>
    <definedName name="Poznamka">'Krycí list'!$B$36</definedName>
    <definedName name="Projektant">'Krycí list'!$C$7</definedName>
    <definedName name="PSV">'Rekapitulace'!$F$15</definedName>
    <definedName name="PSV0">'Položky'!#REF!</definedName>
    <definedName name="SazbaDPH1">'Krycí list'!$C$29</definedName>
    <definedName name="SazbaDPH2">'Krycí list'!$C$31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list'!$F$31</definedName>
    <definedName name="Zaklad5">'Krycí list'!$F$29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<sst xmlns="http://schemas.openxmlformats.org/spreadsheetml/2006/main" count="306" uniqueCount="219">
  <si>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</si>
  <si>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</si>
  <si>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</si>
  <si>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</si>
  <si>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</si>
  <si>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</si>
  <si>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</si>
  <si>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</si>
  <si>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</si>
  <si>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</si>
  <si>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</si>
  <si>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</si>
  <si>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</si>
  <si>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</si>
  <si>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</si>
  <si>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</si>
  <si>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</si>
  <si>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</si>
  <si>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</si>
  <si>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</si>
  <si>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</si>
  <si>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</si>
  <si>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</si>
  <si>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</si>
  <si>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</si>
  <si>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</si>
  <si>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</si>
  <si>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</si>
  <si>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</si>
  <si>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</si>
  <si>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</si>
  <si>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</si>
  <si>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</si>
  <si>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</si>
  <si>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</si>
  <si>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</si>
  <si>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</si>
  <si>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</si>
  <si>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</si>
  <si>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</si>
  <si>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</si>
  <si>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</si>
  <si>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</si>
  <si>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</si>
  <si>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</si>
  <si>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</si>
  <si>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</si>
  <si>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</si>
  <si>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</si>
  <si>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</si>
  <si>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</si>
  <si>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</si>
  <si>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</si>
  <si>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</si>
  <si>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</si>
  <si>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</si>
  <si>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</si>
  <si>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</si>
  <si>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</si>
  <si>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</si>
  <si>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</si>
  <si>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</si>
  <si>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</si>
  <si>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</si>
  <si>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</si>
  <si>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</si>
  <si>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</si>
  <si>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</si>
  <si>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</si>
  <si>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</si>
  <si>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</si>
  <si>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P</t>
  </si>
  <si>
    <t>Úpravy sociálního zařízení</t>
  </si>
  <si>
    <t>Zdravotechnika</t>
  </si>
  <si>
    <t>41</t>
  </si>
  <si>
    <t>Stropy a stropní konstrukce</t>
  </si>
  <si>
    <t>411386611U00</t>
  </si>
  <si>
    <t>Zabet prostupu instal 0,09m2 stropů</t>
  </si>
  <si>
    <t>kus</t>
  </si>
  <si>
    <t>6</t>
  </si>
  <si>
    <t>Úpravy povrchu, podlahy</t>
  </si>
  <si>
    <t>612403399RT2</t>
  </si>
  <si>
    <t>Hrubá výplň rýh ve stěnách maltou s použitím suché maltové směsi</t>
  </si>
  <si>
    <t>m2</t>
  </si>
  <si>
    <t>612423531R00</t>
  </si>
  <si>
    <t>Omítka rýh stěn MV o šířce do 15 cm, štuková</t>
  </si>
  <si>
    <t>612423631R00</t>
  </si>
  <si>
    <t>Omítka rýh stěn MV o šířce do 30 cm, štuková</t>
  </si>
  <si>
    <t>9</t>
  </si>
  <si>
    <t>Ostatní konstrukce, bourání</t>
  </si>
  <si>
    <t>972033271R00</t>
  </si>
  <si>
    <t>Vybourání otvorů cih.klenba pl. 0,09 m2, tl. 45 cm</t>
  </si>
  <si>
    <t>974031132R00</t>
  </si>
  <si>
    <t>Vysekání rýh ve zdi cihelné 5 x 7 cm</t>
  </si>
  <si>
    <t>m</t>
  </si>
  <si>
    <t>974031135R00</t>
  </si>
  <si>
    <t>Vysekání rýh ve zdi cihelné 5 x 20 cm</t>
  </si>
  <si>
    <t>974031153R00</t>
  </si>
  <si>
    <t>Vysekání rýh ve zdi cihelné 10 x 10 cm</t>
  </si>
  <si>
    <t>99</t>
  </si>
  <si>
    <t>Staveništní přesun hmot</t>
  </si>
  <si>
    <t>999281111R00</t>
  </si>
  <si>
    <t xml:space="preserve">Přesun hmot pro opravy a údržbu do výšky 25 m </t>
  </si>
  <si>
    <t>t</t>
  </si>
  <si>
    <t>721</t>
  </si>
  <si>
    <t>Vnitřní kanalizace</t>
  </si>
  <si>
    <t>721170907R00</t>
  </si>
  <si>
    <t>Oprava potrubí PVC odpadní, vsazení odbočky DN 75</t>
  </si>
  <si>
    <t>721176103R00</t>
  </si>
  <si>
    <t>Potrubí HT připojovací DN 50 x 1,8 mm</t>
  </si>
  <si>
    <t>721176104R00</t>
  </si>
  <si>
    <t>Potrubí HT připojovací DN 70 x 1,9 mm</t>
  </si>
  <si>
    <t>721176114R00</t>
  </si>
  <si>
    <t>Potrubí HT odpadní svislé DN 70 x 1,9 mm</t>
  </si>
  <si>
    <t>721194105R00</t>
  </si>
  <si>
    <t>Vyvedení odpadních výpustek D 50 x 1,8</t>
  </si>
  <si>
    <t>721220801R00</t>
  </si>
  <si>
    <t>Demontáž zápachové uzávěrky DN 70</t>
  </si>
  <si>
    <t>721273150RT1</t>
  </si>
  <si>
    <t>Hlavice ventilační přivětrávací HL900 přivzdušňovací ventil HL900, DN 50/70/100</t>
  </si>
  <si>
    <t>998721203R00</t>
  </si>
  <si>
    <t xml:space="preserve">Přesun hmot pro vnitřní kanalizaci, výšky do 24 m </t>
  </si>
  <si>
    <t>722</t>
  </si>
  <si>
    <t>Vnitřní vodovod</t>
  </si>
  <si>
    <t>713492416R00</t>
  </si>
  <si>
    <t>Izolace potrubí, obalení izolační vložkou</t>
  </si>
  <si>
    <t>722170911R00</t>
  </si>
  <si>
    <t>Oprava potrubí z PE trubek,vsazení odbočky DN 32</t>
  </si>
  <si>
    <t>722172310R00</t>
  </si>
  <si>
    <t>Potrubí z PPR Instaplast, studená, D 16/2,2 mm</t>
  </si>
  <si>
    <t>722172311R00</t>
  </si>
  <si>
    <t>Potrubí z PPR Instaplast, studená, D 20/2,8 mm</t>
  </si>
  <si>
    <t>722172330R00</t>
  </si>
  <si>
    <t>Potrubí z PPR Instaplast, teplá, D 16/2,7 mm</t>
  </si>
  <si>
    <t>722172331R00</t>
  </si>
  <si>
    <t>Potrubí z PPR Instaplast, teplá, D 20/3,4 mm</t>
  </si>
  <si>
    <t>722190901R00</t>
  </si>
  <si>
    <t>Uzavření/otevření vodovodního potrubí při opravě</t>
  </si>
  <si>
    <t>722220121R00</t>
  </si>
  <si>
    <t>Nástěnka K 247, pro baterii G 1/2</t>
  </si>
  <si>
    <t>pár</t>
  </si>
  <si>
    <t>722224112R00</t>
  </si>
  <si>
    <t>Kohouty plnicí a vypouštěcí DN 20</t>
  </si>
  <si>
    <t>722231022R00</t>
  </si>
  <si>
    <t>Armatura se 2závity - ventil přímý ,G 3/4</t>
  </si>
  <si>
    <t>722290226R00</t>
  </si>
  <si>
    <t>Zkouška tlaku potrubí závitového DN 50</t>
  </si>
  <si>
    <t>722290234R00</t>
  </si>
  <si>
    <t>Proplach a dezinfekce vodovod.potrubí DN 80</t>
  </si>
  <si>
    <t>722-3</t>
  </si>
  <si>
    <t>příplatek za izolace tvarovek a armatur</t>
  </si>
  <si>
    <t>28377100</t>
  </si>
  <si>
    <t>Izolace potrubí z pěn.PE 18 x 9 mm</t>
  </si>
  <si>
    <t>28377101</t>
  </si>
  <si>
    <t>Izolace potrubí z pěn.PE 18 x 13 mm</t>
  </si>
  <si>
    <t>28377102</t>
  </si>
  <si>
    <t>Izolace potrubí z pěn.PE 22 x 9 mm</t>
  </si>
  <si>
    <t>28377103</t>
  </si>
  <si>
    <t>Izolace potrubí z pěn.PE 22 x 13 mm</t>
  </si>
  <si>
    <t>28377130</t>
  </si>
  <si>
    <t>Spona na izolace potrubí</t>
  </si>
  <si>
    <t>28377135</t>
  </si>
  <si>
    <t>Páska samolepicí na izolace potrubí</t>
  </si>
  <si>
    <t>998722203R00</t>
  </si>
  <si>
    <t xml:space="preserve">Přesun hmot pro vnitřní vodovod, výšky do 24 m </t>
  </si>
  <si>
    <t>725</t>
  </si>
  <si>
    <t>Zařizovací předměty</t>
  </si>
  <si>
    <t>725017161R00</t>
  </si>
  <si>
    <t>Umyvadlo na šrouby LYRA Plus , 50 x 41 cm, bílé bez otvoru</t>
  </si>
  <si>
    <t>soubor</t>
  </si>
  <si>
    <t>725210821R00</t>
  </si>
  <si>
    <t>Demontáž umyvadel bez výtokových armatur</t>
  </si>
  <si>
    <t>725210914R00</t>
  </si>
  <si>
    <t>Zpětná montáž umyvadla bez výtok.armatur</t>
  </si>
  <si>
    <t>725810811R00</t>
  </si>
  <si>
    <t>Demontáž ventilu výtokového nástěnného</t>
  </si>
  <si>
    <t>725819201R00</t>
  </si>
  <si>
    <t>Montáž ventilu nástěnného  G 1/2</t>
  </si>
  <si>
    <t>725850800R00</t>
  </si>
  <si>
    <t>Demontáž ventilu odpadního</t>
  </si>
  <si>
    <t>725859102R00</t>
  </si>
  <si>
    <t>Montáž ventilu odpadního do DN 50</t>
  </si>
  <si>
    <t>725869204R00</t>
  </si>
  <si>
    <t>Montáž uzávěrek zápach.dřez.jednoduchý D 40</t>
  </si>
  <si>
    <t>725-1</t>
  </si>
  <si>
    <t>dvířka k čisticímu kusu, PH 300/300 d+m</t>
  </si>
  <si>
    <t>55145013</t>
  </si>
  <si>
    <t>Baterie dřezová směšov nástěnná s ploch ústím PL03</t>
  </si>
  <si>
    <t>55160125</t>
  </si>
  <si>
    <t>Ventil dřez a um krátký bez př mosaz T900 C DN 40</t>
  </si>
  <si>
    <t>55161312</t>
  </si>
  <si>
    <t>Uzávěrka zápachová umyvadlová T1016  DN 40 z PH</t>
  </si>
  <si>
    <t>998725203R00</t>
  </si>
  <si>
    <t xml:space="preserve">Přesun hmot pro zařizovací předměty, výšky do 24 m </t>
  </si>
  <si>
    <t>D96</t>
  </si>
  <si>
    <t>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</si>
  <si>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</si>
  <si>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</si>
  <si>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</si>
  <si>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</si>
  <si>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</si>
  <si>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</si>
  <si>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</si>
  <si>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</si>
  <si>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</si>
  <si>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</si>
  <si>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</si>
  <si>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</si>
  <si>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979999996R00</t>
  </si>
  <si>
    <t xml:space="preserve">Poplatek za skládku suti a vybouraných hmot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</si>
  <si>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</si>
  <si>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</si>
  <si>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</si>
  <si>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</si>
  <si>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</si>
  <si>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</si>
  <si>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</si>
  <si>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Malý rozsah prací</t>
  </si>
  <si>
    <t>ZŠ Matiční 5 - Zdravotechnika slepý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</si>
</sst>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5" fillId="2" borderId="5" xfId="0" applyNumberFormat="1" applyFont="1" applyFill="1" applyBorder="1" applyAlignment="1">
      <alignment/>
    </xf>
    <xf numFmtId="49" fontId="0" fillId="2" borderId="6" xfId="0" applyNumberForma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Alignment="1">
      <alignment/>
    </xf>
    <xf numFmtId="0" fontId="4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1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4" xfId="0" applyFont="1" applyBorder="1" applyAlignment="1">
      <alignment/>
    </xf>
    <xf numFmtId="3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166" fontId="0" fillId="0" borderId="11" xfId="0" applyNumberFormat="1" applyBorder="1" applyAlignment="1">
      <alignment horizontal="right"/>
    </xf>
    <xf numFmtId="167" fontId="0" fillId="0" borderId="15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2" borderId="34" xfId="0" applyFont="1" applyFill="1" applyBorder="1" applyAlignment="1">
      <alignment/>
    </xf>
    <xf numFmtId="0" fontId="7" fillId="2" borderId="35" xfId="0" applyFont="1" applyFill="1" applyBorder="1" applyAlignment="1">
      <alignment/>
    </xf>
    <xf numFmtId="0" fontId="7" fillId="2" borderId="38" xfId="0" applyFont="1" applyFill="1" applyBorder="1" applyAlignment="1">
      <alignment/>
    </xf>
    <xf numFmtId="167" fontId="7" fillId="2" borderId="35" xfId="0" applyNumberFormat="1" applyFont="1" applyFill="1" applyBorder="1" applyAlignment="1">
      <alignment/>
    </xf>
    <xf numFmtId="0" fontId="7" fillId="2" borderId="3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19" applyFont="1" applyBorder="1">
      <alignment/>
      <protection/>
    </xf>
    <xf numFmtId="0" fontId="0" fillId="0" borderId="40" xfId="19" applyBorder="1">
      <alignment/>
      <protection/>
    </xf>
    <xf numFmtId="0" fontId="0" fillId="0" borderId="40" xfId="19" applyBorder="1" applyAlignment="1">
      <alignment horizontal="right"/>
      <protection/>
    </xf>
    <xf numFmtId="0" fontId="0" fillId="0" borderId="41" xfId="19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2" xfId="0" applyNumberFormat="1" applyBorder="1" applyAlignment="1">
      <alignment/>
    </xf>
    <xf numFmtId="0" fontId="3" fillId="0" borderId="43" xfId="19" applyFont="1" applyBorder="1">
      <alignment/>
      <protection/>
    </xf>
    <xf numFmtId="0" fontId="0" fillId="0" borderId="43" xfId="19" applyBorder="1">
      <alignment/>
      <protection/>
    </xf>
    <xf numFmtId="0" fontId="0" fillId="0" borderId="43" xfId="19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" borderId="21" xfId="0" applyNumberFormat="1" applyFont="1" applyFill="1" applyBorder="1" applyAlignment="1">
      <alignment/>
    </xf>
    <xf numFmtId="0" fontId="1" fillId="3" borderId="22" xfId="0" applyFont="1" applyFill="1" applyBorder="1" applyAlignment="1">
      <alignment/>
    </xf>
    <xf numFmtId="0" fontId="1" fillId="3" borderId="23" xfId="0" applyFont="1" applyFill="1" applyBorder="1" applyAlignment="1">
      <alignment/>
    </xf>
    <xf numFmtId="0" fontId="1" fillId="3" borderId="44" xfId="0" applyFont="1" applyFill="1" applyBorder="1" applyAlignment="1">
      <alignment/>
    </xf>
    <xf numFmtId="0" fontId="1" fillId="3" borderId="45" xfId="0" applyFont="1" applyFill="1" applyBorder="1" applyAlignment="1">
      <alignment/>
    </xf>
    <xf numFmtId="0" fontId="1" fillId="3" borderId="46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3" fontId="1" fillId="2" borderId="23" xfId="0" applyNumberFormat="1" applyFont="1" applyFill="1" applyBorder="1" applyAlignment="1">
      <alignment/>
    </xf>
    <xf numFmtId="3" fontId="1" fillId="2" borderId="44" xfId="0" applyNumberFormat="1" applyFont="1" applyFill="1" applyBorder="1" applyAlignment="1">
      <alignment/>
    </xf>
    <xf numFmtId="3" fontId="1" fillId="2" borderId="45" xfId="0" applyNumberFormat="1" applyFont="1" applyFill="1" applyBorder="1" applyAlignment="1">
      <alignment/>
    </xf>
    <xf numFmtId="3" fontId="1" fillId="2" borderId="46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4" borderId="27" xfId="0" applyFont="1" applyFill="1" applyBorder="1" applyAlignment="1">
      <alignment/>
    </xf>
    <xf numFmtId="0" fontId="1" fillId="4" borderId="28" xfId="0" applyFont="1" applyFill="1" applyBorder="1" applyAlignment="1">
      <alignment/>
    </xf>
    <xf numFmtId="0" fontId="0" fillId="4" borderId="47" xfId="0" applyFill="1" applyBorder="1" applyAlignment="1">
      <alignment/>
    </xf>
    <xf numFmtId="0" fontId="1" fillId="4" borderId="48" xfId="0" applyFont="1" applyFill="1" applyBorder="1" applyAlignment="1">
      <alignment horizontal="right"/>
    </xf>
    <xf numFmtId="0" fontId="1" fillId="4" borderId="28" xfId="0" applyFont="1" applyFill="1" applyBorder="1" applyAlignment="1">
      <alignment horizontal="right"/>
    </xf>
    <xf numFmtId="0" fontId="1" fillId="4" borderId="29" xfId="0" applyFont="1" applyFill="1" applyBorder="1" applyAlignment="1">
      <alignment horizontal="center"/>
    </xf>
    <xf numFmtId="4" fontId="6" fillId="4" borderId="28" xfId="0" applyNumberFormat="1" applyFont="1" applyFill="1" applyBorder="1" applyAlignment="1">
      <alignment horizontal="right"/>
    </xf>
    <xf numFmtId="4" fontId="6" fillId="4" borderId="47" xfId="0" applyNumberFormat="1" applyFont="1" applyFill="1" applyBorder="1" applyAlignment="1">
      <alignment horizontal="right"/>
    </xf>
    <xf numFmtId="0" fontId="0" fillId="0" borderId="3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9" xfId="0" applyFont="1" applyBorder="1" applyAlignment="1">
      <alignment/>
    </xf>
    <xf numFmtId="3" fontId="0" fillId="0" borderId="31" xfId="0" applyNumberFormat="1" applyFont="1" applyBorder="1" applyAlignment="1">
      <alignment horizontal="right"/>
    </xf>
    <xf numFmtId="166" fontId="0" fillId="0" borderId="50" xfId="0" applyNumberFormat="1" applyFont="1" applyBorder="1" applyAlignment="1">
      <alignment horizontal="right"/>
    </xf>
    <xf numFmtId="3" fontId="0" fillId="0" borderId="51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 horizontal="right"/>
    </xf>
    <xf numFmtId="0" fontId="0" fillId="2" borderId="34" xfId="0" applyFill="1" applyBorder="1" applyAlignment="1">
      <alignment/>
    </xf>
    <xf numFmtId="0" fontId="1" fillId="2" borderId="35" xfId="0" applyFont="1" applyFill="1" applyBorder="1" applyAlignment="1">
      <alignment/>
    </xf>
    <xf numFmtId="0" fontId="0" fillId="2" borderId="35" xfId="0" applyFill="1" applyBorder="1" applyAlignment="1">
      <alignment/>
    </xf>
    <xf numFmtId="4" fontId="0" fillId="2" borderId="52" xfId="0" applyNumberFormat="1" applyFill="1" applyBorder="1" applyAlignment="1">
      <alignment/>
    </xf>
    <xf numFmtId="4" fontId="0" fillId="2" borderId="34" xfId="0" applyNumberFormat="1" applyFill="1" applyBorder="1" applyAlignment="1">
      <alignment/>
    </xf>
    <xf numFmtId="4" fontId="0" fillId="2" borderId="35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19">
      <alignment/>
      <protection/>
    </xf>
    <xf numFmtId="0" fontId="11" fillId="0" borderId="0" xfId="19" applyFont="1" applyAlignment="1">
      <alignment horizontal="centerContinuous"/>
      <protection/>
    </xf>
    <xf numFmtId="0" fontId="12" fillId="0" borderId="0" xfId="19" applyFont="1" applyAlignment="1">
      <alignment horizontal="centerContinuous"/>
      <protection/>
    </xf>
    <xf numFmtId="0" fontId="12" fillId="0" borderId="0" xfId="19" applyFont="1" applyAlignment="1">
      <alignment horizontal="right"/>
      <protection/>
    </xf>
    <xf numFmtId="0" fontId="9" fillId="0" borderId="41" xfId="19" applyFont="1" applyBorder="1" applyAlignment="1">
      <alignment horizontal="right"/>
      <protection/>
    </xf>
    <xf numFmtId="0" fontId="0" fillId="0" borderId="40" xfId="19" applyBorder="1" applyAlignment="1">
      <alignment horizontal="left"/>
      <protection/>
    </xf>
    <xf numFmtId="0" fontId="0" fillId="0" borderId="42" xfId="19" applyBorder="1">
      <alignment/>
      <protection/>
    </xf>
    <xf numFmtId="0" fontId="9" fillId="0" borderId="0" xfId="19" applyFont="1">
      <alignment/>
      <protection/>
    </xf>
    <xf numFmtId="0" fontId="0" fillId="0" borderId="0" xfId="19" applyFont="1">
      <alignment/>
      <protection/>
    </xf>
    <xf numFmtId="0" fontId="0" fillId="0" borderId="0" xfId="19" applyAlignment="1">
      <alignment horizontal="right"/>
      <protection/>
    </xf>
    <xf numFmtId="0" fontId="0" fillId="0" borderId="0" xfId="19" applyAlignment="1">
      <alignment/>
      <protection/>
    </xf>
    <xf numFmtId="49" fontId="9" fillId="3" borderId="50" xfId="19" applyNumberFormat="1" applyFont="1" applyFill="1" applyBorder="1">
      <alignment/>
      <protection/>
    </xf>
    <xf numFmtId="0" fontId="9" fillId="3" borderId="30" xfId="19" applyFont="1" applyFill="1" applyBorder="1" applyAlignment="1">
      <alignment horizontal="center"/>
      <protection/>
    </xf>
    <xf numFmtId="0" fontId="9" fillId="3" borderId="30" xfId="19" applyNumberFormat="1" applyFont="1" applyFill="1" applyBorder="1" applyAlignment="1">
      <alignment horizontal="center"/>
      <protection/>
    </xf>
    <xf numFmtId="0" fontId="9" fillId="3" borderId="50" xfId="19" applyFont="1" applyFill="1" applyBorder="1" applyAlignment="1">
      <alignment horizontal="center"/>
      <protection/>
    </xf>
    <xf numFmtId="0" fontId="1" fillId="0" borderId="53" xfId="19" applyFont="1" applyBorder="1" applyAlignment="1">
      <alignment horizontal="center"/>
      <protection/>
    </xf>
    <xf numFmtId="49" fontId="1" fillId="0" borderId="53" xfId="19" applyNumberFormat="1" applyFont="1" applyBorder="1" applyAlignment="1">
      <alignment horizontal="left"/>
      <protection/>
    </xf>
    <xf numFmtId="0" fontId="1" fillId="0" borderId="53" xfId="19" applyFont="1" applyBorder="1">
      <alignment/>
      <protection/>
    </xf>
    <xf numFmtId="0" fontId="0" fillId="0" borderId="53" xfId="19" applyBorder="1" applyAlignment="1">
      <alignment horizontal="center"/>
      <protection/>
    </xf>
    <xf numFmtId="0" fontId="0" fillId="0" borderId="53" xfId="19" applyNumberFormat="1" applyBorder="1" applyAlignment="1">
      <alignment horizontal="right"/>
      <protection/>
    </xf>
    <xf numFmtId="0" fontId="0" fillId="0" borderId="53" xfId="19" applyNumberFormat="1" applyBorder="1">
      <alignment/>
      <protection/>
    </xf>
    <xf numFmtId="0" fontId="0" fillId="0" borderId="0" xfId="19" applyNumberFormat="1">
      <alignment/>
      <protection/>
    </xf>
    <xf numFmtId="0" fontId="13" fillId="0" borderId="0" xfId="19" applyFont="1">
      <alignment/>
      <protection/>
    </xf>
    <xf numFmtId="0" fontId="0" fillId="0" borderId="53" xfId="19" applyFont="1" applyBorder="1" applyAlignment="1">
      <alignment horizontal="center" vertical="top"/>
      <protection/>
    </xf>
    <xf numFmtId="49" fontId="8" fillId="0" borderId="53" xfId="19" applyNumberFormat="1" applyFont="1" applyBorder="1" applyAlignment="1">
      <alignment horizontal="left" vertical="top"/>
      <protection/>
    </xf>
    <xf numFmtId="0" fontId="8" fillId="0" borderId="53" xfId="19" applyFont="1" applyBorder="1" applyAlignment="1">
      <alignment wrapText="1"/>
      <protection/>
    </xf>
    <xf numFmtId="49" fontId="8" fillId="0" borderId="53" xfId="19" applyNumberFormat="1" applyFont="1" applyBorder="1" applyAlignment="1">
      <alignment horizontal="center" shrinkToFit="1"/>
      <protection/>
    </xf>
    <xf numFmtId="4" fontId="8" fillId="0" borderId="53" xfId="19" applyNumberFormat="1" applyFont="1" applyBorder="1" applyAlignment="1">
      <alignment horizontal="right"/>
      <protection/>
    </xf>
    <xf numFmtId="4" fontId="8" fillId="0" borderId="53" xfId="19" applyNumberFormat="1" applyFont="1" applyBorder="1">
      <alignment/>
      <protection/>
    </xf>
    <xf numFmtId="0" fontId="0" fillId="2" borderId="54" xfId="19" applyFill="1" applyBorder="1" applyAlignment="1">
      <alignment horizontal="center"/>
      <protection/>
    </xf>
    <xf numFmtId="49" fontId="3" fillId="2" borderId="54" xfId="19" applyNumberFormat="1" applyFont="1" applyFill="1" applyBorder="1" applyAlignment="1">
      <alignment horizontal="left"/>
      <protection/>
    </xf>
    <xf numFmtId="0" fontId="3" fillId="2" borderId="54" xfId="19" applyFont="1" applyFill="1" applyBorder="1">
      <alignment/>
      <protection/>
    </xf>
    <xf numFmtId="4" fontId="0" fillId="2" borderId="54" xfId="19" applyNumberFormat="1" applyFill="1" applyBorder="1" applyAlignment="1">
      <alignment horizontal="right"/>
      <protection/>
    </xf>
    <xf numFmtId="4" fontId="1" fillId="2" borderId="54" xfId="19" applyNumberFormat="1" applyFont="1" applyFill="1" applyBorder="1">
      <alignment/>
      <protection/>
    </xf>
    <xf numFmtId="3" fontId="0" fillId="0" borderId="0" xfId="19" applyNumberFormat="1">
      <alignment/>
      <protection/>
    </xf>
    <xf numFmtId="0" fontId="0" fillId="0" borderId="0" xfId="19" applyBorder="1">
      <alignment/>
      <protection/>
    </xf>
    <xf numFmtId="0" fontId="14" fillId="0" borderId="0" xfId="19" applyFont="1" applyAlignment="1">
      <alignment/>
      <protection/>
    </xf>
    <xf numFmtId="0" fontId="15" fillId="0" borderId="0" xfId="19" applyFont="1" applyBorder="1">
      <alignment/>
      <protection/>
    </xf>
    <xf numFmtId="3" fontId="15" fillId="0" borderId="0" xfId="19" applyNumberFormat="1" applyFont="1" applyBorder="1" applyAlignment="1">
      <alignment horizontal="right"/>
      <protection/>
    </xf>
    <xf numFmtId="4" fontId="15" fillId="0" borderId="0" xfId="19" applyNumberFormat="1" applyFont="1" applyBorder="1">
      <alignment/>
      <protection/>
    </xf>
    <xf numFmtId="0" fontId="14" fillId="0" borderId="0" xfId="19" applyFont="1" applyBorder="1" applyAlignment="1">
      <alignment/>
      <protection/>
    </xf>
    <xf numFmtId="0" fontId="0" fillId="0" borderId="0" xfId="19" applyBorder="1" applyAlignment="1">
      <alignment horizontal="right"/>
      <protection/>
    </xf>
    <xf numFmtId="49" fontId="9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6" fillId="0" borderId="15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3" fontId="1" fillId="2" borderId="35" xfId="0" applyNumberFormat="1" applyFont="1" applyFill="1" applyBorder="1" applyAlignment="1">
      <alignment horizontal="right"/>
    </xf>
    <xf numFmtId="3" fontId="1" fillId="2" borderId="52" xfId="0" applyNumberFormat="1" applyFont="1" applyFill="1" applyBorder="1" applyAlignment="1">
      <alignment horizontal="right"/>
    </xf>
    <xf numFmtId="0" fontId="0" fillId="0" borderId="57" xfId="19" applyFont="1" applyBorder="1" applyAlignment="1">
      <alignment horizontal="center"/>
      <protection/>
    </xf>
    <xf numFmtId="0" fontId="0" fillId="0" borderId="58" xfId="19" applyFont="1" applyBorder="1" applyAlignment="1">
      <alignment horizontal="center"/>
      <protection/>
    </xf>
    <xf numFmtId="0" fontId="0" fillId="0" borderId="59" xfId="19" applyFont="1" applyBorder="1" applyAlignment="1">
      <alignment horizontal="center"/>
      <protection/>
    </xf>
    <xf numFmtId="0" fontId="0" fillId="0" borderId="60" xfId="19" applyFont="1" applyBorder="1" applyAlignment="1">
      <alignment horizontal="center"/>
      <protection/>
    </xf>
    <xf numFmtId="0" fontId="0" fillId="0" borderId="61" xfId="19" applyFont="1" applyBorder="1" applyAlignment="1">
      <alignment horizontal="left"/>
      <protection/>
    </xf>
    <xf numFmtId="0" fontId="0" fillId="0" borderId="43" xfId="19" applyFont="1" applyBorder="1" applyAlignment="1">
      <alignment horizontal="left"/>
      <protection/>
    </xf>
    <xf numFmtId="0" fontId="0" fillId="0" borderId="62" xfId="19" applyFont="1" applyBorder="1" applyAlignment="1">
      <alignment horizontal="left"/>
      <protection/>
    </xf>
    <xf numFmtId="0" fontId="10" fillId="0" borderId="0" xfId="19" applyFont="1" applyAlignment="1">
      <alignment horizontal="center"/>
      <protection/>
    </xf>
    <xf numFmtId="49" fontId="0" fillId="0" borderId="59" xfId="19" applyNumberFormat="1" applyFont="1" applyBorder="1" applyAlignment="1">
      <alignment horizontal="center"/>
      <protection/>
    </xf>
    <xf numFmtId="0" fontId="0" fillId="0" borderId="61" xfId="19" applyBorder="1" applyAlignment="1">
      <alignment horizontal="center" shrinkToFit="1"/>
      <protection/>
    </xf>
    <xf numFmtId="0" fontId="0" fillId="0" borderId="43" xfId="19" applyBorder="1" applyAlignment="1">
      <alignment horizontal="center" shrinkToFit="1"/>
      <protection/>
    </xf>
    <xf numFmtId="0" fontId="0" fillId="0" borderId="62" xfId="19" applyBorder="1" applyAlignment="1">
      <alignment horizontal="center" shrinkToFi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POL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4"/>
  <sheetViews>
    <sheetView tabSelected="1" workbookViewId="0" topLeftCell="A1">
      <selection activeCell="I22" sqref="I2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 t="s">
        <v>68</v>
      </c>
      <c r="B4" s="8"/>
      <c r="C4" s="9" t="s">
        <v>72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 t="s">
        <v>71</v>
      </c>
      <c r="B6" s="8"/>
      <c r="C6" s="9" t="s">
        <v>218</v>
      </c>
      <c r="D6" s="10"/>
      <c r="E6" s="10"/>
      <c r="F6" s="18"/>
      <c r="G6" s="12"/>
    </row>
    <row r="7" spans="1:9" ht="12.75">
      <c r="A7" s="13" t="s">
        <v>8</v>
      </c>
      <c r="B7" s="15"/>
      <c r="C7" s="169"/>
      <c r="D7" s="170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69"/>
      <c r="D8" s="170"/>
      <c r="E8" s="16" t="s">
        <v>11</v>
      </c>
      <c r="F8" s="15"/>
      <c r="G8" s="23">
        <f>IF(PocetMJ=0,,ROUND((F29+F31)/PocetMJ,1))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71"/>
      <c r="F11" s="172"/>
      <c r="G11" s="173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 t="str">
        <f>Rekapitulace!A20</f>
        <v>Ztížené výrobní podmínky</v>
      </c>
      <c r="E14" s="44"/>
      <c r="F14" s="45"/>
      <c r="G14" s="42">
        <f>Rekapitulace!I20</f>
        <v>0</v>
      </c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 t="str">
        <f>Rekapitulace!A21</f>
        <v>Oborová přirážka</v>
      </c>
      <c r="E15" s="46"/>
      <c r="F15" s="47"/>
      <c r="G15" s="42">
        <f>Rekapitulace!I21</f>
        <v>0</v>
      </c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 t="str">
        <f>Rekapitulace!A22</f>
        <v>Přesun stavebních kapacit</v>
      </c>
      <c r="E16" s="46"/>
      <c r="F16" s="47"/>
      <c r="G16" s="42">
        <f>Rekapitulace!I22</f>
        <v>0</v>
      </c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 t="str">
        <f>Rekapitulace!A23</f>
        <v>Mimostaveništní doprava</v>
      </c>
      <c r="E17" s="46"/>
      <c r="F17" s="47"/>
      <c r="G17" s="42">
        <f>Rekapitulace!I23</f>
        <v>0</v>
      </c>
    </row>
    <row r="18" spans="1:7" ht="15.75" customHeight="1">
      <c r="A18" s="49" t="s">
        <v>26</v>
      </c>
      <c r="B18" s="41"/>
      <c r="C18" s="42">
        <f>SUM(C14:C17)</f>
        <v>0</v>
      </c>
      <c r="D18" s="50" t="str">
        <f>Rekapitulace!A24</f>
        <v>Zařízení staveniště</v>
      </c>
      <c r="E18" s="46"/>
      <c r="F18" s="47"/>
      <c r="G18" s="42">
        <f>Rekapitulace!I24</f>
        <v>0</v>
      </c>
    </row>
    <row r="19" spans="1:7" ht="15.75" customHeight="1">
      <c r="A19" s="49"/>
      <c r="B19" s="41"/>
      <c r="C19" s="42"/>
      <c r="D19" s="24" t="str">
        <f>Rekapitulace!A25</f>
        <v>Provoz investora</v>
      </c>
      <c r="E19" s="46"/>
      <c r="F19" s="47"/>
      <c r="G19" s="42">
        <f>Rekapitulace!I25</f>
        <v>0</v>
      </c>
    </row>
    <row r="20" spans="1:7" ht="15.75" customHeight="1">
      <c r="A20" s="49" t="s">
        <v>27</v>
      </c>
      <c r="B20" s="41"/>
      <c r="C20" s="42">
        <f>HZS</f>
        <v>0</v>
      </c>
      <c r="D20" s="24" t="str">
        <f>Rekapitulace!A26</f>
        <v>Kompletační činnost (IČD)</v>
      </c>
      <c r="E20" s="46"/>
      <c r="F20" s="47"/>
      <c r="G20" s="42">
        <f>Rekapitulace!I26</f>
        <v>0</v>
      </c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f>ROUND(C22-F31,0)</f>
        <v>0</v>
      </c>
      <c r="G29" s="17"/>
    </row>
    <row r="30" spans="1:7" ht="12.75">
      <c r="A30" s="13" t="s">
        <v>41</v>
      </c>
      <c r="B30" s="15"/>
      <c r="C30" s="58">
        <f>SazbaDPH1</f>
        <v>0</v>
      </c>
      <c r="D30" s="15" t="s">
        <v>40</v>
      </c>
      <c r="E30" s="16"/>
      <c r="F30" s="60">
        <f>ROUND(PRODUCT(F29,C30/100),1)</f>
        <v>0</v>
      </c>
      <c r="G30" s="27"/>
    </row>
    <row r="31" spans="1:7" ht="12.75">
      <c r="A31" s="13" t="s">
        <v>39</v>
      </c>
      <c r="B31" s="15"/>
      <c r="C31" s="58">
        <v>21</v>
      </c>
      <c r="D31" s="15" t="s">
        <v>40</v>
      </c>
      <c r="E31" s="16"/>
      <c r="F31" s="59">
        <f>C22</f>
        <v>0</v>
      </c>
      <c r="G31" s="17"/>
    </row>
    <row r="32" spans="1:7" ht="12.75">
      <c r="A32" s="13" t="s">
        <v>41</v>
      </c>
      <c r="B32" s="15"/>
      <c r="C32" s="58">
        <f>SazbaDPH2</f>
        <v>21</v>
      </c>
      <c r="D32" s="15" t="s">
        <v>40</v>
      </c>
      <c r="E32" s="16"/>
      <c r="F32" s="60">
        <f>Zaklad22*0.21</f>
        <v>0</v>
      </c>
      <c r="G32" s="27"/>
    </row>
    <row r="33" spans="1:7" s="66" customFormat="1" ht="19.5" customHeight="1" thickBot="1">
      <c r="A33" s="61" t="s">
        <v>42</v>
      </c>
      <c r="B33" s="62"/>
      <c r="C33" s="62"/>
      <c r="D33" s="62"/>
      <c r="E33" s="63"/>
      <c r="F33" s="64">
        <f>Zaklad22+F32</f>
        <v>0</v>
      </c>
      <c r="G33" s="65"/>
    </row>
    <row r="35" spans="1:8" ht="12.75">
      <c r="A35" s="67" t="s">
        <v>43</v>
      </c>
      <c r="B35" s="67"/>
      <c r="C35" s="67"/>
      <c r="D35" s="67"/>
      <c r="E35" s="67"/>
      <c r="F35" s="67"/>
      <c r="G35" s="67"/>
      <c r="H35" t="s">
        <v>4</v>
      </c>
    </row>
    <row r="36" spans="1:8" ht="14.25" customHeight="1">
      <c r="A36" s="67"/>
      <c r="B36" s="168"/>
      <c r="C36" s="168"/>
      <c r="D36" s="168"/>
      <c r="E36" s="168"/>
      <c r="F36" s="168"/>
      <c r="G36" s="168"/>
      <c r="H36" t="s">
        <v>4</v>
      </c>
    </row>
    <row r="37" spans="1:8" ht="12.75" customHeight="1">
      <c r="A37" s="68"/>
      <c r="B37" s="168"/>
      <c r="C37" s="168"/>
      <c r="D37" s="168"/>
      <c r="E37" s="168"/>
      <c r="F37" s="168"/>
      <c r="G37" s="168"/>
      <c r="H37" t="s">
        <v>4</v>
      </c>
    </row>
    <row r="38" spans="1:8" ht="12.75">
      <c r="A38" s="68"/>
      <c r="B38" s="168"/>
      <c r="C38" s="168"/>
      <c r="D38" s="168"/>
      <c r="E38" s="168"/>
      <c r="F38" s="168"/>
      <c r="G38" s="168"/>
      <c r="H38" t="s">
        <v>4</v>
      </c>
    </row>
    <row r="39" spans="1:8" ht="12.75">
      <c r="A39" s="68"/>
      <c r="B39" s="168"/>
      <c r="C39" s="168"/>
      <c r="D39" s="168"/>
      <c r="E39" s="168"/>
      <c r="F39" s="168"/>
      <c r="G39" s="168"/>
      <c r="H39" t="s">
        <v>4</v>
      </c>
    </row>
    <row r="40" spans="1:8" ht="12.75">
      <c r="A40" s="68"/>
      <c r="B40" s="168"/>
      <c r="C40" s="168"/>
      <c r="D40" s="168"/>
      <c r="E40" s="168"/>
      <c r="F40" s="168"/>
      <c r="G40" s="168"/>
      <c r="H40" t="s">
        <v>4</v>
      </c>
    </row>
    <row r="41" spans="1:8" ht="12.75">
      <c r="A41" s="68"/>
      <c r="B41" s="168"/>
      <c r="C41" s="168"/>
      <c r="D41" s="168"/>
      <c r="E41" s="168"/>
      <c r="F41" s="168"/>
      <c r="G41" s="168"/>
      <c r="H41" t="s">
        <v>4</v>
      </c>
    </row>
    <row r="42" spans="1:8" ht="12.75">
      <c r="A42" s="68"/>
      <c r="B42" s="168"/>
      <c r="C42" s="168"/>
      <c r="D42" s="168"/>
      <c r="E42" s="168"/>
      <c r="F42" s="168"/>
      <c r="G42" s="168"/>
      <c r="H42" t="s">
        <v>4</v>
      </c>
    </row>
    <row r="43" spans="1:8" ht="12.75">
      <c r="A43" s="68"/>
      <c r="B43" s="168"/>
      <c r="C43" s="168"/>
      <c r="D43" s="168"/>
      <c r="E43" s="168"/>
      <c r="F43" s="168"/>
      <c r="G43" s="168"/>
      <c r="H43" t="s">
        <v>4</v>
      </c>
    </row>
    <row r="44" spans="1:8" ht="12.75">
      <c r="A44" s="68"/>
      <c r="B44" s="168"/>
      <c r="C44" s="168"/>
      <c r="D44" s="168"/>
      <c r="E44" s="168"/>
      <c r="F44" s="168"/>
      <c r="G44" s="168"/>
      <c r="H44" t="s">
        <v>4</v>
      </c>
    </row>
    <row r="45" spans="2:7" ht="12.75">
      <c r="B45" s="167"/>
      <c r="C45" s="167"/>
      <c r="D45" s="167"/>
      <c r="E45" s="167"/>
      <c r="F45" s="167"/>
      <c r="G45" s="167"/>
    </row>
    <row r="46" spans="2:7" ht="12.75">
      <c r="B46" s="167"/>
      <c r="C46" s="167"/>
      <c r="D46" s="167"/>
      <c r="E46" s="167"/>
      <c r="F46" s="167"/>
      <c r="G46" s="167"/>
    </row>
    <row r="47" spans="2:7" ht="12.75">
      <c r="B47" s="167"/>
      <c r="C47" s="167"/>
      <c r="D47" s="167"/>
      <c r="E47" s="167"/>
      <c r="F47" s="167"/>
      <c r="G47" s="167"/>
    </row>
    <row r="48" spans="2:7" ht="12.75">
      <c r="B48" s="167"/>
      <c r="C48" s="167"/>
      <c r="D48" s="167"/>
      <c r="E48" s="167"/>
      <c r="F48" s="167"/>
      <c r="G48" s="167"/>
    </row>
    <row r="49" spans="2:7" ht="12.75">
      <c r="B49" s="167"/>
      <c r="C49" s="167"/>
      <c r="D49" s="167"/>
      <c r="E49" s="167"/>
      <c r="F49" s="167"/>
      <c r="G49" s="167"/>
    </row>
    <row r="50" spans="2:7" ht="12.75">
      <c r="B50" s="167"/>
      <c r="C50" s="167"/>
      <c r="D50" s="167"/>
      <c r="E50" s="167"/>
      <c r="F50" s="167"/>
      <c r="G50" s="167"/>
    </row>
    <row r="51" spans="2:7" ht="12.75">
      <c r="B51" s="167"/>
      <c r="C51" s="167"/>
      <c r="D51" s="167"/>
      <c r="E51" s="167"/>
      <c r="F51" s="167"/>
      <c r="G51" s="167"/>
    </row>
    <row r="52" spans="2:7" ht="12.75">
      <c r="B52" s="167"/>
      <c r="C52" s="167"/>
      <c r="D52" s="167"/>
      <c r="E52" s="167"/>
      <c r="F52" s="167"/>
      <c r="G52" s="167"/>
    </row>
    <row r="53" spans="2:7" ht="12.75">
      <c r="B53" s="167"/>
      <c r="C53" s="167"/>
      <c r="D53" s="167"/>
      <c r="E53" s="167"/>
      <c r="F53" s="167"/>
      <c r="G53" s="167"/>
    </row>
    <row r="54" spans="2:7" ht="12.75">
      <c r="B54" s="167"/>
      <c r="C54" s="167"/>
      <c r="D54" s="167"/>
      <c r="E54" s="167"/>
      <c r="F54" s="167"/>
      <c r="G54" s="167"/>
    </row>
  </sheetData>
  <mergeCells count="14">
    <mergeCell ref="C7:D7"/>
    <mergeCell ref="C8:D8"/>
    <mergeCell ref="E11:G11"/>
    <mergeCell ref="B45:G45"/>
    <mergeCell ref="B46:G46"/>
    <mergeCell ref="B47:G47"/>
    <mergeCell ref="B36:G44"/>
    <mergeCell ref="B52:G52"/>
    <mergeCell ref="B53:G53"/>
    <mergeCell ref="B54:G54"/>
    <mergeCell ref="B48:G48"/>
    <mergeCell ref="B49:G49"/>
    <mergeCell ref="B50:G50"/>
    <mergeCell ref="B51:G5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9"/>
  <sheetViews>
    <sheetView workbookViewId="0" topLeftCell="A1">
      <selection activeCell="G20" sqref="G2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76" t="s">
        <v>5</v>
      </c>
      <c r="B1" s="177"/>
      <c r="C1" s="69" t="str">
        <f>CONCATENATE(cislostavby," ",nazevstavby)</f>
        <v>P ZŠ Matiční 5 - Zdravotechnika slepý</v>
      </c>
      <c r="D1" s="70"/>
      <c r="E1" s="71"/>
      <c r="F1" s="70"/>
      <c r="G1" s="72" t="s">
        <v>44</v>
      </c>
      <c r="H1" s="73">
        <v>2</v>
      </c>
      <c r="I1" s="74"/>
    </row>
    <row r="2" spans="1:9" ht="13.5" thickBot="1">
      <c r="A2" s="178" t="s">
        <v>1</v>
      </c>
      <c r="B2" s="179"/>
      <c r="C2" s="75" t="str">
        <f>CONCATENATE(cisloobjektu," ",nazevobjektu)</f>
        <v>1 Úpravy sociálního zařízení</v>
      </c>
      <c r="D2" s="76"/>
      <c r="E2" s="77"/>
      <c r="F2" s="76"/>
      <c r="G2" s="180" t="s">
        <v>73</v>
      </c>
      <c r="H2" s="181"/>
      <c r="I2" s="182"/>
    </row>
    <row r="3" ht="13.5" thickTop="1">
      <c r="F3" s="11"/>
    </row>
    <row r="4" spans="1:9" ht="19.5" customHeight="1">
      <c r="A4" s="78" t="s">
        <v>45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46</v>
      </c>
      <c r="C6" s="81"/>
      <c r="D6" s="82"/>
      <c r="E6" s="83" t="s">
        <v>47</v>
      </c>
      <c r="F6" s="84" t="s">
        <v>48</v>
      </c>
      <c r="G6" s="84" t="s">
        <v>49</v>
      </c>
      <c r="H6" s="84" t="s">
        <v>50</v>
      </c>
      <c r="I6" s="85" t="s">
        <v>27</v>
      </c>
    </row>
    <row r="7" spans="1:9" s="11" customFormat="1" ht="12.75">
      <c r="A7" s="163" t="str">
        <f>Položky!B7</f>
        <v>41</v>
      </c>
      <c r="B7" s="86" t="str">
        <f>Položky!C7</f>
        <v>Stropy a stropní konstrukce</v>
      </c>
      <c r="D7" s="87"/>
      <c r="E7" s="164">
        <f>Položky!BA9</f>
        <v>0</v>
      </c>
      <c r="F7" s="165">
        <f>Položky!BB9</f>
        <v>0</v>
      </c>
      <c r="G7" s="165">
        <f>Položky!BC9</f>
        <v>0</v>
      </c>
      <c r="H7" s="165">
        <f>Položky!BD9</f>
        <v>0</v>
      </c>
      <c r="I7" s="166">
        <f>Položky!BE9</f>
        <v>0</v>
      </c>
    </row>
    <row r="8" spans="1:9" s="11" customFormat="1" ht="12.75">
      <c r="A8" s="163" t="str">
        <f>Položky!B10</f>
        <v>6</v>
      </c>
      <c r="B8" s="86" t="str">
        <f>Položky!C10</f>
        <v>Úpravy povrchu, podlahy</v>
      </c>
      <c r="D8" s="87"/>
      <c r="E8" s="164">
        <f>Položky!BA14</f>
        <v>0</v>
      </c>
      <c r="F8" s="165">
        <f>Položky!BB14</f>
        <v>0</v>
      </c>
      <c r="G8" s="165">
        <f>Položky!BC14</f>
        <v>0</v>
      </c>
      <c r="H8" s="165">
        <f>Položky!BD14</f>
        <v>0</v>
      </c>
      <c r="I8" s="166">
        <f>Položky!BE14</f>
        <v>0</v>
      </c>
    </row>
    <row r="9" spans="1:9" s="11" customFormat="1" ht="12.75">
      <c r="A9" s="163" t="str">
        <f>Položky!B15</f>
        <v>9</v>
      </c>
      <c r="B9" s="86" t="str">
        <f>Položky!C15</f>
        <v>Ostatní konstrukce, bourání</v>
      </c>
      <c r="D9" s="87"/>
      <c r="E9" s="164">
        <f>Položky!BA20</f>
        <v>0</v>
      </c>
      <c r="F9" s="165">
        <f>Položky!BB20</f>
        <v>0</v>
      </c>
      <c r="G9" s="165">
        <f>Položky!BC20</f>
        <v>0</v>
      </c>
      <c r="H9" s="165">
        <f>Položky!BD20</f>
        <v>0</v>
      </c>
      <c r="I9" s="166">
        <f>Položky!BE20</f>
        <v>0</v>
      </c>
    </row>
    <row r="10" spans="1:9" s="11" customFormat="1" ht="12.75">
      <c r="A10" s="163" t="str">
        <f>Položky!B21</f>
        <v>99</v>
      </c>
      <c r="B10" s="86" t="str">
        <f>Položky!C21</f>
        <v>Staveništní přesun hmot</v>
      </c>
      <c r="D10" s="87"/>
      <c r="E10" s="164">
        <f>Položky!BA23</f>
        <v>0</v>
      </c>
      <c r="F10" s="165">
        <f>Položky!BB23</f>
        <v>0</v>
      </c>
      <c r="G10" s="165">
        <f>Položky!BC23</f>
        <v>0</v>
      </c>
      <c r="H10" s="165">
        <f>Položky!BD23</f>
        <v>0</v>
      </c>
      <c r="I10" s="166">
        <f>Položky!BE23</f>
        <v>0</v>
      </c>
    </row>
    <row r="11" spans="1:9" s="11" customFormat="1" ht="12.75">
      <c r="A11" s="163" t="str">
        <f>Položky!B24</f>
        <v>721</v>
      </c>
      <c r="B11" s="86" t="str">
        <f>Položky!C24</f>
        <v>Vnitřní kanalizace</v>
      </c>
      <c r="D11" s="87"/>
      <c r="E11" s="164">
        <f>Položky!BA33</f>
        <v>0</v>
      </c>
      <c r="F11" s="165">
        <f>Položky!BB33</f>
        <v>0</v>
      </c>
      <c r="G11" s="165">
        <f>Položky!BC33</f>
        <v>0</v>
      </c>
      <c r="H11" s="165">
        <f>Položky!BD33</f>
        <v>0</v>
      </c>
      <c r="I11" s="166">
        <f>Položky!BE33</f>
        <v>0</v>
      </c>
    </row>
    <row r="12" spans="1:9" s="11" customFormat="1" ht="12.75">
      <c r="A12" s="163" t="str">
        <f>Položky!B34</f>
        <v>722</v>
      </c>
      <c r="B12" s="86" t="str">
        <f>Položky!C34</f>
        <v>Vnitřní vodovod</v>
      </c>
      <c r="D12" s="87"/>
      <c r="E12" s="164">
        <f>Položky!BA55</f>
        <v>0</v>
      </c>
      <c r="F12" s="165">
        <f>Položky!BB55</f>
        <v>0</v>
      </c>
      <c r="G12" s="165">
        <f>Položky!BC55</f>
        <v>0</v>
      </c>
      <c r="H12" s="165">
        <f>Položky!BD55</f>
        <v>0</v>
      </c>
      <c r="I12" s="166">
        <f>Položky!BE55</f>
        <v>0</v>
      </c>
    </row>
    <row r="13" spans="1:9" s="11" customFormat="1" ht="12.75">
      <c r="A13" s="163" t="str">
        <f>Položky!B56</f>
        <v>725</v>
      </c>
      <c r="B13" s="86" t="str">
        <f>Položky!C56</f>
        <v>Zařizovací předměty</v>
      </c>
      <c r="D13" s="87"/>
      <c r="E13" s="164">
        <f>Položky!BA70</f>
        <v>0</v>
      </c>
      <c r="F13" s="165">
        <f>Položky!BB70</f>
        <v>0</v>
      </c>
      <c r="G13" s="165">
        <f>Položky!BC70</f>
        <v>0</v>
      </c>
      <c r="H13" s="165">
        <f>Položky!BD70</f>
        <v>0</v>
      </c>
      <c r="I13" s="166">
        <f>Položky!BE70</f>
        <v>0</v>
      </c>
    </row>
    <row r="14" spans="1:9" s="11" customFormat="1" ht="13.5" thickBot="1">
      <c r="A14" s="163" t="str">
        <f>Položky!B71</f>
        <v>D96</v>
      </c>
      <c r="B14" s="86" t="str">
        <f>Položky!C71</f>
        <v>Přesuny suti a vybouraných hmot</v>
      </c>
      <c r="D14" s="87"/>
      <c r="E14" s="164">
        <f>Položky!BA79</f>
        <v>0</v>
      </c>
      <c r="F14" s="165">
        <f>Položky!BB79</f>
        <v>0</v>
      </c>
      <c r="G14" s="165">
        <f>Položky!BC79</f>
        <v>0</v>
      </c>
      <c r="H14" s="165">
        <f>Položky!BD79</f>
        <v>0</v>
      </c>
      <c r="I14" s="166">
        <f>Položky!BE79</f>
        <v>0</v>
      </c>
    </row>
    <row r="15" spans="1:9" s="94" customFormat="1" ht="13.5" thickBot="1">
      <c r="A15" s="88"/>
      <c r="B15" s="89" t="s">
        <v>51</v>
      </c>
      <c r="C15" s="89"/>
      <c r="D15" s="90"/>
      <c r="E15" s="91">
        <f>SUM(E7:E14)</f>
        <v>0</v>
      </c>
      <c r="F15" s="92">
        <f>SUM(F7:F14)</f>
        <v>0</v>
      </c>
      <c r="G15" s="92">
        <f>SUM(G7:G14)</f>
        <v>0</v>
      </c>
      <c r="H15" s="92">
        <f>SUM(H7:H14)</f>
        <v>0</v>
      </c>
      <c r="I15" s="93">
        <f>SUM(I7:I14)</f>
        <v>0</v>
      </c>
    </row>
    <row r="16" spans="1:9" ht="12.75">
      <c r="A16" s="11"/>
      <c r="B16" s="11"/>
      <c r="C16" s="11"/>
      <c r="D16" s="11"/>
      <c r="E16" s="11"/>
      <c r="F16" s="11"/>
      <c r="G16" s="11"/>
      <c r="H16" s="11"/>
      <c r="I16" s="11"/>
    </row>
    <row r="17" spans="1:57" ht="19.5" customHeight="1">
      <c r="A17" s="1" t="s">
        <v>52</v>
      </c>
      <c r="B17" s="1"/>
      <c r="C17" s="1"/>
      <c r="D17" s="1"/>
      <c r="E17" s="1"/>
      <c r="F17" s="1"/>
      <c r="G17" s="95"/>
      <c r="H17" s="1"/>
      <c r="I17" s="1"/>
      <c r="BA17" s="30"/>
      <c r="BB17" s="30"/>
      <c r="BC17" s="30"/>
      <c r="BD17" s="30"/>
      <c r="BE17" s="30"/>
    </row>
    <row r="18" ht="13.5" thickBot="1"/>
    <row r="19" spans="1:9" ht="12.75">
      <c r="A19" s="96" t="s">
        <v>53</v>
      </c>
      <c r="B19" s="97"/>
      <c r="C19" s="97"/>
      <c r="D19" s="98"/>
      <c r="E19" s="99" t="s">
        <v>54</v>
      </c>
      <c r="F19" s="100" t="s">
        <v>55</v>
      </c>
      <c r="G19" s="101" t="s">
        <v>56</v>
      </c>
      <c r="H19" s="102"/>
      <c r="I19" s="103" t="s">
        <v>54</v>
      </c>
    </row>
    <row r="20" spans="1:53" ht="12.75">
      <c r="A20" s="104" t="s">
        <v>210</v>
      </c>
      <c r="B20" s="105"/>
      <c r="C20" s="105"/>
      <c r="D20" s="106"/>
      <c r="E20" s="107">
        <v>0</v>
      </c>
      <c r="F20" s="108">
        <v>0</v>
      </c>
      <c r="G20" s="109">
        <f aca="true" t="shared" si="0" ref="G20:G27">CHOOSE(BA20+1,HSV+PSV,HSV+PSV+Mont,HSV+PSV+Dodavka+Mont,HSV,PSV,Mont,Dodavka,Mont+Dodavka,0)</f>
        <v>0</v>
      </c>
      <c r="H20" s="110"/>
      <c r="I20" s="111">
        <f aca="true" t="shared" si="1" ref="I20:I27">E20+F20*G20/100</f>
        <v>0</v>
      </c>
      <c r="BA20">
        <v>0</v>
      </c>
    </row>
    <row r="21" spans="1:53" ht="12.75">
      <c r="A21" s="104" t="s">
        <v>211</v>
      </c>
      <c r="B21" s="105"/>
      <c r="C21" s="105"/>
      <c r="D21" s="106"/>
      <c r="E21" s="107">
        <v>0</v>
      </c>
      <c r="F21" s="108">
        <v>0</v>
      </c>
      <c r="G21" s="109">
        <f t="shared" si="0"/>
        <v>0</v>
      </c>
      <c r="H21" s="110"/>
      <c r="I21" s="111">
        <f t="shared" si="1"/>
        <v>0</v>
      </c>
      <c r="BA21">
        <v>0</v>
      </c>
    </row>
    <row r="22" spans="1:53" ht="12.75">
      <c r="A22" s="104" t="s">
        <v>212</v>
      </c>
      <c r="B22" s="105"/>
      <c r="C22" s="105"/>
      <c r="D22" s="106"/>
      <c r="E22" s="107">
        <v>0</v>
      </c>
      <c r="F22" s="108">
        <v>0</v>
      </c>
      <c r="G22" s="109">
        <f t="shared" si="0"/>
        <v>0</v>
      </c>
      <c r="H22" s="110"/>
      <c r="I22" s="111">
        <f t="shared" si="1"/>
        <v>0</v>
      </c>
      <c r="BA22">
        <v>0</v>
      </c>
    </row>
    <row r="23" spans="1:53" ht="12.75">
      <c r="A23" s="104" t="s">
        <v>213</v>
      </c>
      <c r="B23" s="105"/>
      <c r="C23" s="105"/>
      <c r="D23" s="106"/>
      <c r="E23" s="107">
        <v>0</v>
      </c>
      <c r="F23" s="108">
        <v>0</v>
      </c>
      <c r="G23" s="109">
        <f t="shared" si="0"/>
        <v>0</v>
      </c>
      <c r="H23" s="110"/>
      <c r="I23" s="111">
        <f t="shared" si="1"/>
        <v>0</v>
      </c>
      <c r="BA23">
        <v>0</v>
      </c>
    </row>
    <row r="24" spans="1:53" ht="12.75">
      <c r="A24" s="104" t="s">
        <v>214</v>
      </c>
      <c r="B24" s="105"/>
      <c r="C24" s="105"/>
      <c r="D24" s="106"/>
      <c r="E24" s="107">
        <v>0</v>
      </c>
      <c r="F24" s="108">
        <v>0</v>
      </c>
      <c r="G24" s="109">
        <f t="shared" si="0"/>
        <v>0</v>
      </c>
      <c r="H24" s="110"/>
      <c r="I24" s="111">
        <f t="shared" si="1"/>
        <v>0</v>
      </c>
      <c r="BA24">
        <v>1</v>
      </c>
    </row>
    <row r="25" spans="1:53" ht="12.75">
      <c r="A25" s="104" t="s">
        <v>215</v>
      </c>
      <c r="B25" s="105"/>
      <c r="C25" s="105"/>
      <c r="D25" s="106"/>
      <c r="E25" s="107">
        <v>0</v>
      </c>
      <c r="F25" s="108">
        <v>0</v>
      </c>
      <c r="G25" s="109">
        <f t="shared" si="0"/>
        <v>0</v>
      </c>
      <c r="H25" s="110"/>
      <c r="I25" s="111">
        <f t="shared" si="1"/>
        <v>0</v>
      </c>
      <c r="BA25">
        <v>1</v>
      </c>
    </row>
    <row r="26" spans="1:53" ht="12.75">
      <c r="A26" s="104" t="s">
        <v>216</v>
      </c>
      <c r="B26" s="105"/>
      <c r="C26" s="105"/>
      <c r="D26" s="106"/>
      <c r="E26" s="107">
        <v>0</v>
      </c>
      <c r="F26" s="108">
        <v>0</v>
      </c>
      <c r="G26" s="109">
        <f t="shared" si="0"/>
        <v>0</v>
      </c>
      <c r="H26" s="110"/>
      <c r="I26" s="111">
        <f t="shared" si="1"/>
        <v>0</v>
      </c>
      <c r="BA26">
        <v>2</v>
      </c>
    </row>
    <row r="27" spans="1:53" ht="12.75">
      <c r="A27" s="104" t="s">
        <v>217</v>
      </c>
      <c r="B27" s="105"/>
      <c r="C27" s="105"/>
      <c r="D27" s="106"/>
      <c r="E27" s="107">
        <v>0</v>
      </c>
      <c r="F27" s="108">
        <v>0</v>
      </c>
      <c r="G27" s="109">
        <f t="shared" si="0"/>
        <v>0</v>
      </c>
      <c r="H27" s="110"/>
      <c r="I27" s="111">
        <f t="shared" si="1"/>
        <v>0</v>
      </c>
      <c r="BA27">
        <v>1</v>
      </c>
    </row>
    <row r="28" spans="1:9" ht="13.5" thickBot="1">
      <c r="A28" s="112"/>
      <c r="B28" s="113" t="s">
        <v>57</v>
      </c>
      <c r="C28" s="114"/>
      <c r="D28" s="115"/>
      <c r="E28" s="116"/>
      <c r="F28" s="117"/>
      <c r="G28" s="117"/>
      <c r="H28" s="174">
        <f>SUM(I20:I27)</f>
        <v>0</v>
      </c>
      <c r="I28" s="175"/>
    </row>
    <row r="30" spans="2:9" ht="12.75">
      <c r="B30" s="94"/>
      <c r="F30" s="118"/>
      <c r="G30" s="119"/>
      <c r="H30" s="119"/>
      <c r="I30" s="120"/>
    </row>
    <row r="31" spans="6:9" ht="12.75">
      <c r="F31" s="118"/>
      <c r="G31" s="119"/>
      <c r="H31" s="119"/>
      <c r="I31" s="120"/>
    </row>
    <row r="32" spans="6:9" ht="12.75">
      <c r="F32" s="118"/>
      <c r="G32" s="119"/>
      <c r="H32" s="119"/>
      <c r="I32" s="120"/>
    </row>
    <row r="33" spans="6:9" ht="12.75">
      <c r="F33" s="118"/>
      <c r="G33" s="119"/>
      <c r="H33" s="119"/>
      <c r="I33" s="120"/>
    </row>
    <row r="34" spans="6:9" ht="12.75">
      <c r="F34" s="118"/>
      <c r="G34" s="119"/>
      <c r="H34" s="119"/>
      <c r="I34" s="120"/>
    </row>
    <row r="35" spans="6:9" ht="12.75">
      <c r="F35" s="118"/>
      <c r="G35" s="119"/>
      <c r="H35" s="119"/>
      <c r="I35" s="120"/>
    </row>
    <row r="36" spans="6:9" ht="12.75">
      <c r="F36" s="118"/>
      <c r="G36" s="119"/>
      <c r="H36" s="119"/>
      <c r="I36" s="120"/>
    </row>
    <row r="37" spans="6:9" ht="12.75">
      <c r="F37" s="118"/>
      <c r="G37" s="119"/>
      <c r="H37" s="119"/>
      <c r="I37" s="120"/>
    </row>
    <row r="38" spans="6:9" ht="12.75">
      <c r="F38" s="118"/>
      <c r="G38" s="119"/>
      <c r="H38" s="119"/>
      <c r="I38" s="120"/>
    </row>
    <row r="39" spans="6:9" ht="12.75">
      <c r="F39" s="118"/>
      <c r="G39" s="119"/>
      <c r="H39" s="119"/>
      <c r="I39" s="120"/>
    </row>
    <row r="40" spans="6:9" ht="12.75">
      <c r="F40" s="118"/>
      <c r="G40" s="119"/>
      <c r="H40" s="119"/>
      <c r="I40" s="120"/>
    </row>
    <row r="41" spans="6:9" ht="12.75">
      <c r="F41" s="118"/>
      <c r="G41" s="119"/>
      <c r="H41" s="119"/>
      <c r="I41" s="120"/>
    </row>
    <row r="42" spans="6:9" ht="12.75">
      <c r="F42" s="118"/>
      <c r="G42" s="119"/>
      <c r="H42" s="119"/>
      <c r="I42" s="120"/>
    </row>
    <row r="43" spans="6:9" ht="12.75">
      <c r="F43" s="118"/>
      <c r="G43" s="119"/>
      <c r="H43" s="119"/>
      <c r="I43" s="120"/>
    </row>
    <row r="44" spans="6:9" ht="12.75">
      <c r="F44" s="118"/>
      <c r="G44" s="119"/>
      <c r="H44" s="119"/>
      <c r="I44" s="120"/>
    </row>
    <row r="45" spans="6:9" ht="12.75">
      <c r="F45" s="118"/>
      <c r="G45" s="119"/>
      <c r="H45" s="119"/>
      <c r="I45" s="120"/>
    </row>
    <row r="46" spans="6:9" ht="12.75">
      <c r="F46" s="118"/>
      <c r="G46" s="119"/>
      <c r="H46" s="119"/>
      <c r="I46" s="120"/>
    </row>
    <row r="47" spans="6:9" ht="12.75">
      <c r="F47" s="118"/>
      <c r="G47" s="119"/>
      <c r="H47" s="119"/>
      <c r="I47" s="120"/>
    </row>
    <row r="48" spans="6:9" ht="12.75">
      <c r="F48" s="118"/>
      <c r="G48" s="119"/>
      <c r="H48" s="119"/>
      <c r="I48" s="120"/>
    </row>
    <row r="49" spans="6:9" ht="12.75">
      <c r="F49" s="118"/>
      <c r="G49" s="119"/>
      <c r="H49" s="119"/>
      <c r="I49" s="120"/>
    </row>
    <row r="50" spans="6:9" ht="12.75">
      <c r="F50" s="118"/>
      <c r="G50" s="119"/>
      <c r="H50" s="119"/>
      <c r="I50" s="120"/>
    </row>
    <row r="51" spans="6:9" ht="12.75">
      <c r="F51" s="118"/>
      <c r="G51" s="119"/>
      <c r="H51" s="119"/>
      <c r="I51" s="120"/>
    </row>
    <row r="52" spans="6:9" ht="12.75">
      <c r="F52" s="118"/>
      <c r="G52" s="119"/>
      <c r="H52" s="119"/>
      <c r="I52" s="120"/>
    </row>
    <row r="53" spans="6:9" ht="12.75">
      <c r="F53" s="118"/>
      <c r="G53" s="119"/>
      <c r="H53" s="119"/>
      <c r="I53" s="120"/>
    </row>
    <row r="54" spans="6:9" ht="12.75">
      <c r="F54" s="118"/>
      <c r="G54" s="119"/>
      <c r="H54" s="119"/>
      <c r="I54" s="120"/>
    </row>
    <row r="55" spans="6:9" ht="12.75">
      <c r="F55" s="118"/>
      <c r="G55" s="119"/>
      <c r="H55" s="119"/>
      <c r="I55" s="120"/>
    </row>
    <row r="56" spans="6:9" ht="12.75">
      <c r="F56" s="118"/>
      <c r="G56" s="119"/>
      <c r="H56" s="119"/>
      <c r="I56" s="120"/>
    </row>
    <row r="57" spans="6:9" ht="12.75">
      <c r="F57" s="118"/>
      <c r="G57" s="119"/>
      <c r="H57" s="119"/>
      <c r="I57" s="120"/>
    </row>
    <row r="58" spans="6:9" ht="12.75">
      <c r="F58" s="118"/>
      <c r="G58" s="119"/>
      <c r="H58" s="119"/>
      <c r="I58" s="120"/>
    </row>
    <row r="59" spans="6:9" ht="12.75">
      <c r="F59" s="118"/>
      <c r="G59" s="119"/>
      <c r="H59" s="119"/>
      <c r="I59" s="120"/>
    </row>
    <row r="60" spans="6:9" ht="12.75">
      <c r="F60" s="118"/>
      <c r="G60" s="119"/>
      <c r="H60" s="119"/>
      <c r="I60" s="120"/>
    </row>
    <row r="61" spans="6:9" ht="12.75">
      <c r="F61" s="118"/>
      <c r="G61" s="119"/>
      <c r="H61" s="119"/>
      <c r="I61" s="120"/>
    </row>
    <row r="62" spans="6:9" ht="12.75">
      <c r="F62" s="118"/>
      <c r="G62" s="119"/>
      <c r="H62" s="119"/>
      <c r="I62" s="120"/>
    </row>
    <row r="63" spans="6:9" ht="12.75">
      <c r="F63" s="118"/>
      <c r="G63" s="119"/>
      <c r="H63" s="119"/>
      <c r="I63" s="120"/>
    </row>
    <row r="64" spans="6:9" ht="12.75">
      <c r="F64" s="118"/>
      <c r="G64" s="119"/>
      <c r="H64" s="119"/>
      <c r="I64" s="120"/>
    </row>
    <row r="65" spans="6:9" ht="12.75">
      <c r="F65" s="118"/>
      <c r="G65" s="119"/>
      <c r="H65" s="119"/>
      <c r="I65" s="120"/>
    </row>
    <row r="66" spans="6:9" ht="12.75">
      <c r="F66" s="118"/>
      <c r="G66" s="119"/>
      <c r="H66" s="119"/>
      <c r="I66" s="120"/>
    </row>
    <row r="67" spans="6:9" ht="12.75">
      <c r="F67" s="118"/>
      <c r="G67" s="119"/>
      <c r="H67" s="119"/>
      <c r="I67" s="120"/>
    </row>
    <row r="68" spans="6:9" ht="12.75">
      <c r="F68" s="118"/>
      <c r="G68" s="119"/>
      <c r="H68" s="119"/>
      <c r="I68" s="120"/>
    </row>
    <row r="69" spans="6:9" ht="12.75">
      <c r="F69" s="118"/>
      <c r="G69" s="119"/>
      <c r="H69" s="119"/>
      <c r="I69" s="120"/>
    </row>
    <row r="70" spans="6:9" ht="12.75">
      <c r="F70" s="118"/>
      <c r="G70" s="119"/>
      <c r="H70" s="119"/>
      <c r="I70" s="120"/>
    </row>
    <row r="71" spans="6:9" ht="12.75">
      <c r="F71" s="118"/>
      <c r="G71" s="119"/>
      <c r="H71" s="119"/>
      <c r="I71" s="120"/>
    </row>
    <row r="72" spans="6:9" ht="12.75">
      <c r="F72" s="118"/>
      <c r="G72" s="119"/>
      <c r="H72" s="119"/>
      <c r="I72" s="120"/>
    </row>
    <row r="73" spans="6:9" ht="12.75">
      <c r="F73" s="118"/>
      <c r="G73" s="119"/>
      <c r="H73" s="119"/>
      <c r="I73" s="120"/>
    </row>
    <row r="74" spans="6:9" ht="12.75">
      <c r="F74" s="118"/>
      <c r="G74" s="119"/>
      <c r="H74" s="119"/>
      <c r="I74" s="120"/>
    </row>
    <row r="75" spans="6:9" ht="12.75">
      <c r="F75" s="118"/>
      <c r="G75" s="119"/>
      <c r="H75" s="119"/>
      <c r="I75" s="120"/>
    </row>
    <row r="76" spans="6:9" ht="12.75">
      <c r="F76" s="118"/>
      <c r="G76" s="119"/>
      <c r="H76" s="119"/>
      <c r="I76" s="120"/>
    </row>
    <row r="77" spans="6:9" ht="12.75">
      <c r="F77" s="118"/>
      <c r="G77" s="119"/>
      <c r="H77" s="119"/>
      <c r="I77" s="120"/>
    </row>
    <row r="78" spans="6:9" ht="12.75">
      <c r="F78" s="118"/>
      <c r="G78" s="119"/>
      <c r="H78" s="119"/>
      <c r="I78" s="120"/>
    </row>
    <row r="79" spans="6:9" ht="12.75">
      <c r="F79" s="118"/>
      <c r="G79" s="119"/>
      <c r="H79" s="119"/>
      <c r="I79" s="120"/>
    </row>
  </sheetData>
  <mergeCells count="4">
    <mergeCell ref="H28:I28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52"/>
  <sheetViews>
    <sheetView showGridLines="0" showZeros="0" workbookViewId="0" topLeftCell="A1">
      <selection activeCell="F8" sqref="F8"/>
    </sheetView>
  </sheetViews>
  <sheetFormatPr defaultColWidth="9.00390625" defaultRowHeight="12.75"/>
  <cols>
    <col min="1" max="1" width="4.375" style="121" customWidth="1"/>
    <col min="2" max="2" width="11.625" style="121" customWidth="1"/>
    <col min="3" max="3" width="40.375" style="121" customWidth="1"/>
    <col min="4" max="4" width="5.625" style="121" customWidth="1"/>
    <col min="5" max="5" width="8.625" style="130" customWidth="1"/>
    <col min="6" max="6" width="9.875" style="121" customWidth="1"/>
    <col min="7" max="7" width="13.875" style="121" customWidth="1"/>
    <col min="8" max="11" width="9.125" style="121" customWidth="1"/>
    <col min="12" max="12" width="75.375" style="121" customWidth="1"/>
    <col min="13" max="16384" width="9.125" style="121" customWidth="1"/>
  </cols>
  <sheetData>
    <row r="1" spans="1:7" ht="15.75">
      <c r="A1" s="183" t="s">
        <v>58</v>
      </c>
      <c r="B1" s="183"/>
      <c r="C1" s="183"/>
      <c r="D1" s="183"/>
      <c r="E1" s="183"/>
      <c r="F1" s="183"/>
      <c r="G1" s="183"/>
    </row>
    <row r="2" spans="2:7" ht="13.5" thickBot="1">
      <c r="B2" s="122"/>
      <c r="C2" s="123"/>
      <c r="D2" s="123"/>
      <c r="E2" s="124"/>
      <c r="F2" s="123"/>
      <c r="G2" s="123"/>
    </row>
    <row r="3" spans="1:7" ht="13.5" thickTop="1">
      <c r="A3" s="176" t="s">
        <v>5</v>
      </c>
      <c r="B3" s="177"/>
      <c r="C3" s="69" t="str">
        <f>CONCATENATE(cislostavby," ",nazevstavby)</f>
        <v>P ZŠ Matiční 5 - Zdravotechnika slepý</v>
      </c>
      <c r="D3" s="70"/>
      <c r="E3" s="125" t="s">
        <v>59</v>
      </c>
      <c r="F3" s="126">
        <f>Rekapitulace!H1</f>
        <v>2</v>
      </c>
      <c r="G3" s="127"/>
    </row>
    <row r="4" spans="1:7" ht="13.5" thickBot="1">
      <c r="A4" s="184" t="s">
        <v>1</v>
      </c>
      <c r="B4" s="179"/>
      <c r="C4" s="75" t="str">
        <f>CONCATENATE(cisloobjektu," ",nazevobjektu)</f>
        <v>1 Úpravy sociálního zařízení</v>
      </c>
      <c r="D4" s="76"/>
      <c r="E4" s="185" t="str">
        <f>Rekapitulace!G2</f>
        <v>Zdravotechnika</v>
      </c>
      <c r="F4" s="186"/>
      <c r="G4" s="187"/>
    </row>
    <row r="5" spans="1:7" ht="13.5" thickTop="1">
      <c r="A5" s="128"/>
      <c r="B5" s="129"/>
      <c r="C5" s="129"/>
      <c r="G5" s="131"/>
    </row>
    <row r="6" spans="1:7" ht="12.75">
      <c r="A6" s="132" t="s">
        <v>60</v>
      </c>
      <c r="B6" s="133" t="s">
        <v>61</v>
      </c>
      <c r="C6" s="133" t="s">
        <v>62</v>
      </c>
      <c r="D6" s="133" t="s">
        <v>63</v>
      </c>
      <c r="E6" s="134" t="s">
        <v>64</v>
      </c>
      <c r="F6" s="133" t="s">
        <v>65</v>
      </c>
      <c r="G6" s="135" t="s">
        <v>66</v>
      </c>
    </row>
    <row r="7" spans="1:15" ht="12.75">
      <c r="A7" s="136" t="s">
        <v>67</v>
      </c>
      <c r="B7" s="137" t="s">
        <v>74</v>
      </c>
      <c r="C7" s="138" t="s">
        <v>75</v>
      </c>
      <c r="D7" s="139"/>
      <c r="E7" s="140"/>
      <c r="F7" s="140"/>
      <c r="G7" s="141"/>
      <c r="H7" s="142"/>
      <c r="I7" s="142"/>
      <c r="O7" s="143">
        <v>1</v>
      </c>
    </row>
    <row r="8" spans="1:104" ht="12.75">
      <c r="A8" s="144">
        <v>1</v>
      </c>
      <c r="B8" s="145" t="s">
        <v>76</v>
      </c>
      <c r="C8" s="146" t="s">
        <v>77</v>
      </c>
      <c r="D8" s="147" t="s">
        <v>78</v>
      </c>
      <c r="E8" s="148">
        <v>2</v>
      </c>
      <c r="F8" s="148"/>
      <c r="G8" s="149">
        <f>E8*F8</f>
        <v>0</v>
      </c>
      <c r="O8" s="143">
        <v>2</v>
      </c>
      <c r="AA8" s="121">
        <v>1</v>
      </c>
      <c r="AB8" s="121">
        <v>1</v>
      </c>
      <c r="AC8" s="121">
        <v>1</v>
      </c>
      <c r="AZ8" s="121">
        <v>1</v>
      </c>
      <c r="BA8" s="121">
        <f>IF(AZ8=1,G8,0)</f>
        <v>0</v>
      </c>
      <c r="BB8" s="121">
        <f>IF(AZ8=2,G8,0)</f>
        <v>0</v>
      </c>
      <c r="BC8" s="121">
        <f>IF(AZ8=3,G8,0)</f>
        <v>0</v>
      </c>
      <c r="BD8" s="121">
        <f>IF(AZ8=4,G8,0)</f>
        <v>0</v>
      </c>
      <c r="BE8" s="121">
        <f>IF(AZ8=5,G8,0)</f>
        <v>0</v>
      </c>
      <c r="CZ8" s="121">
        <v>0.0197</v>
      </c>
    </row>
    <row r="9" spans="1:57" ht="12.75">
      <c r="A9" s="150"/>
      <c r="B9" s="151" t="s">
        <v>70</v>
      </c>
      <c r="C9" s="152" t="str">
        <f>CONCATENATE(B7," ",C7)</f>
        <v>41 Stropy a stropní konstrukce</v>
      </c>
      <c r="D9" s="150"/>
      <c r="E9" s="153"/>
      <c r="F9" s="153"/>
      <c r="G9" s="154">
        <f>SUM(G7:G8)</f>
        <v>0</v>
      </c>
      <c r="O9" s="143">
        <v>4</v>
      </c>
      <c r="BA9" s="155">
        <f>SUM(BA7:BA8)</f>
        <v>0</v>
      </c>
      <c r="BB9" s="155">
        <f>SUM(BB7:BB8)</f>
        <v>0</v>
      </c>
      <c r="BC9" s="155">
        <f>SUM(BC7:BC8)</f>
        <v>0</v>
      </c>
      <c r="BD9" s="155">
        <f>SUM(BD7:BD8)</f>
        <v>0</v>
      </c>
      <c r="BE9" s="155">
        <f>SUM(BE7:BE8)</f>
        <v>0</v>
      </c>
    </row>
    <row r="10" spans="1:15" ht="12.75">
      <c r="A10" s="136" t="s">
        <v>67</v>
      </c>
      <c r="B10" s="137" t="s">
        <v>79</v>
      </c>
      <c r="C10" s="138" t="s">
        <v>80</v>
      </c>
      <c r="D10" s="139"/>
      <c r="E10" s="140"/>
      <c r="F10" s="140"/>
      <c r="G10" s="141"/>
      <c r="H10" s="142"/>
      <c r="I10" s="142"/>
      <c r="O10" s="143">
        <v>1</v>
      </c>
    </row>
    <row r="11" spans="1:104" ht="22.5">
      <c r="A11" s="144">
        <v>2</v>
      </c>
      <c r="B11" s="145" t="s">
        <v>81</v>
      </c>
      <c r="C11" s="146" t="s">
        <v>82</v>
      </c>
      <c r="D11" s="147" t="s">
        <v>83</v>
      </c>
      <c r="E11" s="148">
        <v>12.3295</v>
      </c>
      <c r="F11" s="148">
        <v>0</v>
      </c>
      <c r="G11" s="149">
        <f>E11*F11</f>
        <v>0</v>
      </c>
      <c r="O11" s="143">
        <v>2</v>
      </c>
      <c r="AA11" s="121">
        <v>1</v>
      </c>
      <c r="AB11" s="121">
        <v>1</v>
      </c>
      <c r="AC11" s="121">
        <v>1</v>
      </c>
      <c r="AZ11" s="121">
        <v>1</v>
      </c>
      <c r="BA11" s="121">
        <f>IF(AZ11=1,G11,0)</f>
        <v>0</v>
      </c>
      <c r="BB11" s="121">
        <f>IF(AZ11=2,G11,0)</f>
        <v>0</v>
      </c>
      <c r="BC11" s="121">
        <f>IF(AZ11=3,G11,0)</f>
        <v>0</v>
      </c>
      <c r="BD11" s="121">
        <f>IF(AZ11=4,G11,0)</f>
        <v>0</v>
      </c>
      <c r="BE11" s="121">
        <f>IF(AZ11=5,G11,0)</f>
        <v>0</v>
      </c>
      <c r="CZ11" s="121">
        <v>0.064</v>
      </c>
    </row>
    <row r="12" spans="1:104" ht="12.75">
      <c r="A12" s="144">
        <v>3</v>
      </c>
      <c r="B12" s="145" t="s">
        <v>84</v>
      </c>
      <c r="C12" s="146" t="s">
        <v>85</v>
      </c>
      <c r="D12" s="147" t="s">
        <v>83</v>
      </c>
      <c r="E12" s="148">
        <v>10.7775</v>
      </c>
      <c r="F12" s="148">
        <v>0</v>
      </c>
      <c r="G12" s="149">
        <f>E12*F12</f>
        <v>0</v>
      </c>
      <c r="O12" s="143">
        <v>2</v>
      </c>
      <c r="AA12" s="121">
        <v>1</v>
      </c>
      <c r="AB12" s="121">
        <v>1</v>
      </c>
      <c r="AC12" s="121">
        <v>1</v>
      </c>
      <c r="AZ12" s="121">
        <v>1</v>
      </c>
      <c r="BA12" s="121">
        <f>IF(AZ12=1,G12,0)</f>
        <v>0</v>
      </c>
      <c r="BB12" s="121">
        <f>IF(AZ12=2,G12,0)</f>
        <v>0</v>
      </c>
      <c r="BC12" s="121">
        <f>IF(AZ12=3,G12,0)</f>
        <v>0</v>
      </c>
      <c r="BD12" s="121">
        <f>IF(AZ12=4,G12,0)</f>
        <v>0</v>
      </c>
      <c r="BE12" s="121">
        <f>IF(AZ12=5,G12,0)</f>
        <v>0</v>
      </c>
      <c r="CZ12" s="121">
        <v>0.0621</v>
      </c>
    </row>
    <row r="13" spans="1:104" ht="12.75">
      <c r="A13" s="144">
        <v>4</v>
      </c>
      <c r="B13" s="145" t="s">
        <v>86</v>
      </c>
      <c r="C13" s="146" t="s">
        <v>87</v>
      </c>
      <c r="D13" s="147" t="s">
        <v>83</v>
      </c>
      <c r="E13" s="148">
        <v>9.69</v>
      </c>
      <c r="F13" s="148">
        <v>0</v>
      </c>
      <c r="G13" s="149">
        <f>E13*F13</f>
        <v>0</v>
      </c>
      <c r="O13" s="143">
        <v>2</v>
      </c>
      <c r="AA13" s="121">
        <v>1</v>
      </c>
      <c r="AB13" s="121">
        <v>1</v>
      </c>
      <c r="AC13" s="121">
        <v>1</v>
      </c>
      <c r="AZ13" s="121">
        <v>1</v>
      </c>
      <c r="BA13" s="121">
        <f>IF(AZ13=1,G13,0)</f>
        <v>0</v>
      </c>
      <c r="BB13" s="121">
        <f>IF(AZ13=2,G13,0)</f>
        <v>0</v>
      </c>
      <c r="BC13" s="121">
        <f>IF(AZ13=3,G13,0)</f>
        <v>0</v>
      </c>
      <c r="BD13" s="121">
        <f>IF(AZ13=4,G13,0)</f>
        <v>0</v>
      </c>
      <c r="BE13" s="121">
        <f>IF(AZ13=5,G13,0)</f>
        <v>0</v>
      </c>
      <c r="CZ13" s="121">
        <v>0.05989</v>
      </c>
    </row>
    <row r="14" spans="1:57" ht="12.75">
      <c r="A14" s="150"/>
      <c r="B14" s="151" t="s">
        <v>70</v>
      </c>
      <c r="C14" s="152" t="str">
        <f>CONCATENATE(B10," ",C10)</f>
        <v>6 Úpravy povrchu, podlahy</v>
      </c>
      <c r="D14" s="150"/>
      <c r="E14" s="153"/>
      <c r="F14" s="153"/>
      <c r="G14" s="154">
        <f>SUM(G10:G13)</f>
        <v>0</v>
      </c>
      <c r="O14" s="143">
        <v>4</v>
      </c>
      <c r="BA14" s="155">
        <f>SUM(BA10:BA13)</f>
        <v>0</v>
      </c>
      <c r="BB14" s="155">
        <f>SUM(BB10:BB13)</f>
        <v>0</v>
      </c>
      <c r="BC14" s="155">
        <f>SUM(BC10:BC13)</f>
        <v>0</v>
      </c>
      <c r="BD14" s="155">
        <f>SUM(BD10:BD13)</f>
        <v>0</v>
      </c>
      <c r="BE14" s="155">
        <f>SUM(BE10:BE13)</f>
        <v>0</v>
      </c>
    </row>
    <row r="15" spans="1:15" ht="12.75">
      <c r="A15" s="136" t="s">
        <v>67</v>
      </c>
      <c r="B15" s="137" t="s">
        <v>88</v>
      </c>
      <c r="C15" s="138" t="s">
        <v>89</v>
      </c>
      <c r="D15" s="139"/>
      <c r="E15" s="140"/>
      <c r="F15" s="140"/>
      <c r="G15" s="141"/>
      <c r="H15" s="142"/>
      <c r="I15" s="142"/>
      <c r="O15" s="143">
        <v>1</v>
      </c>
    </row>
    <row r="16" spans="1:104" ht="12.75">
      <c r="A16" s="144">
        <v>5</v>
      </c>
      <c r="B16" s="145" t="s">
        <v>90</v>
      </c>
      <c r="C16" s="146" t="s">
        <v>91</v>
      </c>
      <c r="D16" s="147" t="s">
        <v>78</v>
      </c>
      <c r="E16" s="148">
        <v>2</v>
      </c>
      <c r="F16" s="148">
        <v>0</v>
      </c>
      <c r="G16" s="149">
        <f>E16*F16</f>
        <v>0</v>
      </c>
      <c r="O16" s="143">
        <v>2</v>
      </c>
      <c r="AA16" s="121">
        <v>1</v>
      </c>
      <c r="AB16" s="121">
        <v>1</v>
      </c>
      <c r="AC16" s="121">
        <v>1</v>
      </c>
      <c r="AZ16" s="121">
        <v>1</v>
      </c>
      <c r="BA16" s="121">
        <f>IF(AZ16=1,G16,0)</f>
        <v>0</v>
      </c>
      <c r="BB16" s="121">
        <f>IF(AZ16=2,G16,0)</f>
        <v>0</v>
      </c>
      <c r="BC16" s="121">
        <f>IF(AZ16=3,G16,0)</f>
        <v>0</v>
      </c>
      <c r="BD16" s="121">
        <f>IF(AZ16=4,G16,0)</f>
        <v>0</v>
      </c>
      <c r="BE16" s="121">
        <f>IF(AZ16=5,G16,0)</f>
        <v>0</v>
      </c>
      <c r="CZ16" s="121">
        <v>0</v>
      </c>
    </row>
    <row r="17" spans="1:104" ht="12.75">
      <c r="A17" s="144">
        <v>6</v>
      </c>
      <c r="B17" s="145" t="s">
        <v>92</v>
      </c>
      <c r="C17" s="146" t="s">
        <v>93</v>
      </c>
      <c r="D17" s="147" t="s">
        <v>94</v>
      </c>
      <c r="E17" s="148">
        <v>43.85</v>
      </c>
      <c r="F17" s="148">
        <v>0</v>
      </c>
      <c r="G17" s="149">
        <f>E17*F17</f>
        <v>0</v>
      </c>
      <c r="O17" s="143">
        <v>2</v>
      </c>
      <c r="AA17" s="121">
        <v>1</v>
      </c>
      <c r="AB17" s="121">
        <v>1</v>
      </c>
      <c r="AC17" s="121">
        <v>1</v>
      </c>
      <c r="AZ17" s="121">
        <v>1</v>
      </c>
      <c r="BA17" s="121">
        <f>IF(AZ17=1,G17,0)</f>
        <v>0</v>
      </c>
      <c r="BB17" s="121">
        <f>IF(AZ17=2,G17,0)</f>
        <v>0</v>
      </c>
      <c r="BC17" s="121">
        <f>IF(AZ17=3,G17,0)</f>
        <v>0</v>
      </c>
      <c r="BD17" s="121">
        <f>IF(AZ17=4,G17,0)</f>
        <v>0</v>
      </c>
      <c r="BE17" s="121">
        <f>IF(AZ17=5,G17,0)</f>
        <v>0</v>
      </c>
      <c r="CZ17" s="121">
        <v>0.00049</v>
      </c>
    </row>
    <row r="18" spans="1:104" ht="12.75">
      <c r="A18" s="144">
        <v>7</v>
      </c>
      <c r="B18" s="145" t="s">
        <v>95</v>
      </c>
      <c r="C18" s="146" t="s">
        <v>96</v>
      </c>
      <c r="D18" s="147" t="s">
        <v>94</v>
      </c>
      <c r="E18" s="148">
        <v>32.3</v>
      </c>
      <c r="F18" s="148">
        <v>0</v>
      </c>
      <c r="G18" s="149">
        <f>E18*F18</f>
        <v>0</v>
      </c>
      <c r="O18" s="143">
        <v>2</v>
      </c>
      <c r="AA18" s="121">
        <v>1</v>
      </c>
      <c r="AB18" s="121">
        <v>1</v>
      </c>
      <c r="AC18" s="121">
        <v>1</v>
      </c>
      <c r="AZ18" s="121">
        <v>1</v>
      </c>
      <c r="BA18" s="121">
        <f>IF(AZ18=1,G18,0)</f>
        <v>0</v>
      </c>
      <c r="BB18" s="121">
        <f>IF(AZ18=2,G18,0)</f>
        <v>0</v>
      </c>
      <c r="BC18" s="121">
        <f>IF(AZ18=3,G18,0)</f>
        <v>0</v>
      </c>
      <c r="BD18" s="121">
        <f>IF(AZ18=4,G18,0)</f>
        <v>0</v>
      </c>
      <c r="BE18" s="121">
        <f>IF(AZ18=5,G18,0)</f>
        <v>0</v>
      </c>
      <c r="CZ18" s="121">
        <v>0.00049</v>
      </c>
    </row>
    <row r="19" spans="1:104" ht="12.75">
      <c r="A19" s="144">
        <v>8</v>
      </c>
      <c r="B19" s="145" t="s">
        <v>97</v>
      </c>
      <c r="C19" s="146" t="s">
        <v>98</v>
      </c>
      <c r="D19" s="147" t="s">
        <v>94</v>
      </c>
      <c r="E19" s="148">
        <v>28</v>
      </c>
      <c r="F19" s="148">
        <v>0</v>
      </c>
      <c r="G19" s="149">
        <f>E19*F19</f>
        <v>0</v>
      </c>
      <c r="O19" s="143">
        <v>2</v>
      </c>
      <c r="AA19" s="121">
        <v>1</v>
      </c>
      <c r="AB19" s="121">
        <v>1</v>
      </c>
      <c r="AC19" s="121">
        <v>1</v>
      </c>
      <c r="AZ19" s="121">
        <v>1</v>
      </c>
      <c r="BA19" s="121">
        <f>IF(AZ19=1,G19,0)</f>
        <v>0</v>
      </c>
      <c r="BB19" s="121">
        <f>IF(AZ19=2,G19,0)</f>
        <v>0</v>
      </c>
      <c r="BC19" s="121">
        <f>IF(AZ19=3,G19,0)</f>
        <v>0</v>
      </c>
      <c r="BD19" s="121">
        <f>IF(AZ19=4,G19,0)</f>
        <v>0</v>
      </c>
      <c r="BE19" s="121">
        <f>IF(AZ19=5,G19,0)</f>
        <v>0</v>
      </c>
      <c r="CZ19" s="121">
        <v>0.00049</v>
      </c>
    </row>
    <row r="20" spans="1:57" ht="12.75">
      <c r="A20" s="150"/>
      <c r="B20" s="151" t="s">
        <v>70</v>
      </c>
      <c r="C20" s="152" t="str">
        <f>CONCATENATE(B15," ",C15)</f>
        <v>9 Ostatní konstrukce, bourání</v>
      </c>
      <c r="D20" s="150"/>
      <c r="E20" s="153"/>
      <c r="F20" s="153"/>
      <c r="G20" s="154">
        <f>SUM(G15:G19)</f>
        <v>0</v>
      </c>
      <c r="O20" s="143">
        <v>4</v>
      </c>
      <c r="BA20" s="155">
        <f>SUM(BA15:BA19)</f>
        <v>0</v>
      </c>
      <c r="BB20" s="155">
        <f>SUM(BB15:BB19)</f>
        <v>0</v>
      </c>
      <c r="BC20" s="155">
        <f>SUM(BC15:BC19)</f>
        <v>0</v>
      </c>
      <c r="BD20" s="155">
        <f>SUM(BD15:BD19)</f>
        <v>0</v>
      </c>
      <c r="BE20" s="155">
        <f>SUM(BE15:BE19)</f>
        <v>0</v>
      </c>
    </row>
    <row r="21" spans="1:15" ht="12.75">
      <c r="A21" s="136" t="s">
        <v>67</v>
      </c>
      <c r="B21" s="137" t="s">
        <v>99</v>
      </c>
      <c r="C21" s="138" t="s">
        <v>100</v>
      </c>
      <c r="D21" s="139"/>
      <c r="E21" s="140"/>
      <c r="F21" s="140"/>
      <c r="G21" s="141"/>
      <c r="H21" s="142"/>
      <c r="I21" s="142"/>
      <c r="O21" s="143">
        <v>1</v>
      </c>
    </row>
    <row r="22" spans="1:104" ht="12.75">
      <c r="A22" s="144">
        <v>9</v>
      </c>
      <c r="B22" s="145" t="s">
        <v>101</v>
      </c>
      <c r="C22" s="146" t="s">
        <v>102</v>
      </c>
      <c r="D22" s="147" t="s">
        <v>103</v>
      </c>
      <c r="E22" s="148">
        <v>2.12913835</v>
      </c>
      <c r="F22" s="148">
        <v>0</v>
      </c>
      <c r="G22" s="149">
        <f>E22*F22</f>
        <v>0</v>
      </c>
      <c r="O22" s="143">
        <v>2</v>
      </c>
      <c r="AA22" s="121">
        <v>7</v>
      </c>
      <c r="AB22" s="121">
        <v>1</v>
      </c>
      <c r="AC22" s="121">
        <v>2</v>
      </c>
      <c r="AZ22" s="121">
        <v>1</v>
      </c>
      <c r="BA22" s="121">
        <f>IF(AZ22=1,G22,0)</f>
        <v>0</v>
      </c>
      <c r="BB22" s="121">
        <f>IF(AZ22=2,G22,0)</f>
        <v>0</v>
      </c>
      <c r="BC22" s="121">
        <f>IF(AZ22=3,G22,0)</f>
        <v>0</v>
      </c>
      <c r="BD22" s="121">
        <f>IF(AZ22=4,G22,0)</f>
        <v>0</v>
      </c>
      <c r="BE22" s="121">
        <f>IF(AZ22=5,G22,0)</f>
        <v>0</v>
      </c>
      <c r="CZ22" s="121">
        <v>0</v>
      </c>
    </row>
    <row r="23" spans="1:57" ht="12.75">
      <c r="A23" s="150"/>
      <c r="B23" s="151" t="s">
        <v>70</v>
      </c>
      <c r="C23" s="152" t="str">
        <f>CONCATENATE(B21," ",C21)</f>
        <v>99 Staveništní přesun hmot</v>
      </c>
      <c r="D23" s="150"/>
      <c r="E23" s="153"/>
      <c r="F23" s="153"/>
      <c r="G23" s="154">
        <f>SUM(G21:G22)</f>
        <v>0</v>
      </c>
      <c r="O23" s="143">
        <v>4</v>
      </c>
      <c r="BA23" s="155">
        <f>SUM(BA21:BA22)</f>
        <v>0</v>
      </c>
      <c r="BB23" s="155">
        <f>SUM(BB21:BB22)</f>
        <v>0</v>
      </c>
      <c r="BC23" s="155">
        <f>SUM(BC21:BC22)</f>
        <v>0</v>
      </c>
      <c r="BD23" s="155">
        <f>SUM(BD21:BD22)</f>
        <v>0</v>
      </c>
      <c r="BE23" s="155">
        <f>SUM(BE21:BE22)</f>
        <v>0</v>
      </c>
    </row>
    <row r="24" spans="1:15" ht="12.75">
      <c r="A24" s="136" t="s">
        <v>67</v>
      </c>
      <c r="B24" s="137" t="s">
        <v>104</v>
      </c>
      <c r="C24" s="138" t="s">
        <v>105</v>
      </c>
      <c r="D24" s="139"/>
      <c r="E24" s="140"/>
      <c r="F24" s="140"/>
      <c r="G24" s="141"/>
      <c r="H24" s="142"/>
      <c r="I24" s="142"/>
      <c r="O24" s="143">
        <v>1</v>
      </c>
    </row>
    <row r="25" spans="1:104" ht="12.75">
      <c r="A25" s="144">
        <v>10</v>
      </c>
      <c r="B25" s="145" t="s">
        <v>106</v>
      </c>
      <c r="C25" s="146" t="s">
        <v>107</v>
      </c>
      <c r="D25" s="147" t="s">
        <v>78</v>
      </c>
      <c r="E25" s="148">
        <v>2</v>
      </c>
      <c r="F25" s="148">
        <v>0</v>
      </c>
      <c r="G25" s="149">
        <f aca="true" t="shared" si="0" ref="G25:G32">E25*F25</f>
        <v>0</v>
      </c>
      <c r="O25" s="143">
        <v>2</v>
      </c>
      <c r="AA25" s="121">
        <v>1</v>
      </c>
      <c r="AB25" s="121">
        <v>7</v>
      </c>
      <c r="AC25" s="121">
        <v>7</v>
      </c>
      <c r="AZ25" s="121">
        <v>2</v>
      </c>
      <c r="BA25" s="121">
        <f aca="true" t="shared" si="1" ref="BA25:BA32">IF(AZ25=1,G25,0)</f>
        <v>0</v>
      </c>
      <c r="BB25" s="121">
        <f aca="true" t="shared" si="2" ref="BB25:BB32">IF(AZ25=2,G25,0)</f>
        <v>0</v>
      </c>
      <c r="BC25" s="121">
        <f aca="true" t="shared" si="3" ref="BC25:BC32">IF(AZ25=3,G25,0)</f>
        <v>0</v>
      </c>
      <c r="BD25" s="121">
        <f aca="true" t="shared" si="4" ref="BD25:BD32">IF(AZ25=4,G25,0)</f>
        <v>0</v>
      </c>
      <c r="BE25" s="121">
        <f aca="true" t="shared" si="5" ref="BE25:BE32">IF(AZ25=5,G25,0)</f>
        <v>0</v>
      </c>
      <c r="CZ25" s="121">
        <v>0.00037</v>
      </c>
    </row>
    <row r="26" spans="1:104" ht="12.75">
      <c r="A26" s="144">
        <v>11</v>
      </c>
      <c r="B26" s="145" t="s">
        <v>108</v>
      </c>
      <c r="C26" s="146" t="s">
        <v>109</v>
      </c>
      <c r="D26" s="147" t="s">
        <v>94</v>
      </c>
      <c r="E26" s="148">
        <v>16</v>
      </c>
      <c r="F26" s="148">
        <v>0</v>
      </c>
      <c r="G26" s="149">
        <f t="shared" si="0"/>
        <v>0</v>
      </c>
      <c r="O26" s="143">
        <v>2</v>
      </c>
      <c r="AA26" s="121">
        <v>1</v>
      </c>
      <c r="AB26" s="121">
        <v>7</v>
      </c>
      <c r="AC26" s="121">
        <v>7</v>
      </c>
      <c r="AZ26" s="121">
        <v>2</v>
      </c>
      <c r="BA26" s="121">
        <f t="shared" si="1"/>
        <v>0</v>
      </c>
      <c r="BB26" s="121">
        <f t="shared" si="2"/>
        <v>0</v>
      </c>
      <c r="BC26" s="121">
        <f t="shared" si="3"/>
        <v>0</v>
      </c>
      <c r="BD26" s="121">
        <f t="shared" si="4"/>
        <v>0</v>
      </c>
      <c r="BE26" s="121">
        <f t="shared" si="5"/>
        <v>0</v>
      </c>
      <c r="CZ26" s="121">
        <v>0.00047</v>
      </c>
    </row>
    <row r="27" spans="1:104" ht="12.75">
      <c r="A27" s="144">
        <v>12</v>
      </c>
      <c r="B27" s="145" t="s">
        <v>110</v>
      </c>
      <c r="C27" s="146" t="s">
        <v>111</v>
      </c>
      <c r="D27" s="147" t="s">
        <v>94</v>
      </c>
      <c r="E27" s="148">
        <v>2.5</v>
      </c>
      <c r="F27" s="148">
        <v>0</v>
      </c>
      <c r="G27" s="149">
        <f t="shared" si="0"/>
        <v>0</v>
      </c>
      <c r="O27" s="143">
        <v>2</v>
      </c>
      <c r="AA27" s="121">
        <v>1</v>
      </c>
      <c r="AB27" s="121">
        <v>7</v>
      </c>
      <c r="AC27" s="121">
        <v>7</v>
      </c>
      <c r="AZ27" s="121">
        <v>2</v>
      </c>
      <c r="BA27" s="121">
        <f t="shared" si="1"/>
        <v>0</v>
      </c>
      <c r="BB27" s="121">
        <f t="shared" si="2"/>
        <v>0</v>
      </c>
      <c r="BC27" s="121">
        <f t="shared" si="3"/>
        <v>0</v>
      </c>
      <c r="BD27" s="121">
        <f t="shared" si="4"/>
        <v>0</v>
      </c>
      <c r="BE27" s="121">
        <f t="shared" si="5"/>
        <v>0</v>
      </c>
      <c r="CZ27" s="121">
        <v>0.0007</v>
      </c>
    </row>
    <row r="28" spans="1:104" ht="12.75">
      <c r="A28" s="144">
        <v>13</v>
      </c>
      <c r="B28" s="145" t="s">
        <v>112</v>
      </c>
      <c r="C28" s="146" t="s">
        <v>113</v>
      </c>
      <c r="D28" s="147" t="s">
        <v>94</v>
      </c>
      <c r="E28" s="148">
        <v>9</v>
      </c>
      <c r="F28" s="148">
        <v>0</v>
      </c>
      <c r="G28" s="149">
        <f t="shared" si="0"/>
        <v>0</v>
      </c>
      <c r="O28" s="143">
        <v>2</v>
      </c>
      <c r="AA28" s="121">
        <v>1</v>
      </c>
      <c r="AB28" s="121">
        <v>7</v>
      </c>
      <c r="AC28" s="121">
        <v>7</v>
      </c>
      <c r="AZ28" s="121">
        <v>2</v>
      </c>
      <c r="BA28" s="121">
        <f t="shared" si="1"/>
        <v>0</v>
      </c>
      <c r="BB28" s="121">
        <f t="shared" si="2"/>
        <v>0</v>
      </c>
      <c r="BC28" s="121">
        <f t="shared" si="3"/>
        <v>0</v>
      </c>
      <c r="BD28" s="121">
        <f t="shared" si="4"/>
        <v>0</v>
      </c>
      <c r="BE28" s="121">
        <f t="shared" si="5"/>
        <v>0</v>
      </c>
      <c r="CZ28" s="121">
        <v>0.00078</v>
      </c>
    </row>
    <row r="29" spans="1:104" ht="12.75">
      <c r="A29" s="144">
        <v>14</v>
      </c>
      <c r="B29" s="145" t="s">
        <v>114</v>
      </c>
      <c r="C29" s="146" t="s">
        <v>115</v>
      </c>
      <c r="D29" s="147" t="s">
        <v>78</v>
      </c>
      <c r="E29" s="148">
        <v>15</v>
      </c>
      <c r="F29" s="148">
        <v>0</v>
      </c>
      <c r="G29" s="149">
        <f t="shared" si="0"/>
        <v>0</v>
      </c>
      <c r="O29" s="143">
        <v>2</v>
      </c>
      <c r="AA29" s="121">
        <v>1</v>
      </c>
      <c r="AB29" s="121">
        <v>7</v>
      </c>
      <c r="AC29" s="121">
        <v>7</v>
      </c>
      <c r="AZ29" s="121">
        <v>2</v>
      </c>
      <c r="BA29" s="121">
        <f t="shared" si="1"/>
        <v>0</v>
      </c>
      <c r="BB29" s="121">
        <f t="shared" si="2"/>
        <v>0</v>
      </c>
      <c r="BC29" s="121">
        <f t="shared" si="3"/>
        <v>0</v>
      </c>
      <c r="BD29" s="121">
        <f t="shared" si="4"/>
        <v>0</v>
      </c>
      <c r="BE29" s="121">
        <f t="shared" si="5"/>
        <v>0</v>
      </c>
      <c r="CZ29" s="121">
        <v>0</v>
      </c>
    </row>
    <row r="30" spans="1:104" ht="12.75">
      <c r="A30" s="144">
        <v>15</v>
      </c>
      <c r="B30" s="145" t="s">
        <v>116</v>
      </c>
      <c r="C30" s="146" t="s">
        <v>117</v>
      </c>
      <c r="D30" s="147" t="s">
        <v>78</v>
      </c>
      <c r="E30" s="148">
        <v>3</v>
      </c>
      <c r="F30" s="148">
        <v>0</v>
      </c>
      <c r="G30" s="149">
        <f t="shared" si="0"/>
        <v>0</v>
      </c>
      <c r="O30" s="143">
        <v>2</v>
      </c>
      <c r="AA30" s="121">
        <v>1</v>
      </c>
      <c r="AB30" s="121">
        <v>7</v>
      </c>
      <c r="AC30" s="121">
        <v>7</v>
      </c>
      <c r="AZ30" s="121">
        <v>2</v>
      </c>
      <c r="BA30" s="121">
        <f t="shared" si="1"/>
        <v>0</v>
      </c>
      <c r="BB30" s="121">
        <f t="shared" si="2"/>
        <v>0</v>
      </c>
      <c r="BC30" s="121">
        <f t="shared" si="3"/>
        <v>0</v>
      </c>
      <c r="BD30" s="121">
        <f t="shared" si="4"/>
        <v>0</v>
      </c>
      <c r="BE30" s="121">
        <f t="shared" si="5"/>
        <v>0</v>
      </c>
      <c r="CZ30" s="121">
        <v>0</v>
      </c>
    </row>
    <row r="31" spans="1:104" ht="22.5">
      <c r="A31" s="144">
        <v>16</v>
      </c>
      <c r="B31" s="145" t="s">
        <v>118</v>
      </c>
      <c r="C31" s="146" t="s">
        <v>119</v>
      </c>
      <c r="D31" s="147" t="s">
        <v>78</v>
      </c>
      <c r="E31" s="148">
        <v>1</v>
      </c>
      <c r="F31" s="148">
        <v>0</v>
      </c>
      <c r="G31" s="149">
        <f t="shared" si="0"/>
        <v>0</v>
      </c>
      <c r="O31" s="143">
        <v>2</v>
      </c>
      <c r="AA31" s="121">
        <v>1</v>
      </c>
      <c r="AB31" s="121">
        <v>7</v>
      </c>
      <c r="AC31" s="121">
        <v>7</v>
      </c>
      <c r="AZ31" s="121">
        <v>2</v>
      </c>
      <c r="BA31" s="121">
        <f t="shared" si="1"/>
        <v>0</v>
      </c>
      <c r="BB31" s="121">
        <f t="shared" si="2"/>
        <v>0</v>
      </c>
      <c r="BC31" s="121">
        <f t="shared" si="3"/>
        <v>0</v>
      </c>
      <c r="BD31" s="121">
        <f t="shared" si="4"/>
        <v>0</v>
      </c>
      <c r="BE31" s="121">
        <f t="shared" si="5"/>
        <v>0</v>
      </c>
      <c r="CZ31" s="121">
        <v>0.00049</v>
      </c>
    </row>
    <row r="32" spans="1:104" ht="12.75">
      <c r="A32" s="144">
        <v>17</v>
      </c>
      <c r="B32" s="145" t="s">
        <v>120</v>
      </c>
      <c r="C32" s="146" t="s">
        <v>121</v>
      </c>
      <c r="D32" s="147" t="s">
        <v>55</v>
      </c>
      <c r="E32" s="148">
        <f>SUM(G25:G31)</f>
        <v>0</v>
      </c>
      <c r="F32" s="148">
        <v>0</v>
      </c>
      <c r="G32" s="149">
        <f t="shared" si="0"/>
        <v>0</v>
      </c>
      <c r="O32" s="143">
        <v>2</v>
      </c>
      <c r="AA32" s="121">
        <v>7</v>
      </c>
      <c r="AB32" s="121">
        <v>1002</v>
      </c>
      <c r="AC32" s="121">
        <v>5</v>
      </c>
      <c r="AZ32" s="121">
        <v>2</v>
      </c>
      <c r="BA32" s="121">
        <f t="shared" si="1"/>
        <v>0</v>
      </c>
      <c r="BB32" s="121">
        <f t="shared" si="2"/>
        <v>0</v>
      </c>
      <c r="BC32" s="121">
        <f t="shared" si="3"/>
        <v>0</v>
      </c>
      <c r="BD32" s="121">
        <f t="shared" si="4"/>
        <v>0</v>
      </c>
      <c r="BE32" s="121">
        <f t="shared" si="5"/>
        <v>0</v>
      </c>
      <c r="CZ32" s="121">
        <v>0</v>
      </c>
    </row>
    <row r="33" spans="1:57" ht="12.75">
      <c r="A33" s="150"/>
      <c r="B33" s="151" t="s">
        <v>70</v>
      </c>
      <c r="C33" s="152" t="str">
        <f>CONCATENATE(B24," ",C24)</f>
        <v>721 Vnitřní kanalizace</v>
      </c>
      <c r="D33" s="150"/>
      <c r="E33" s="153"/>
      <c r="F33" s="153"/>
      <c r="G33" s="154">
        <f>SUM(G24:G32)</f>
        <v>0</v>
      </c>
      <c r="O33" s="143">
        <v>4</v>
      </c>
      <c r="BA33" s="155">
        <f>SUM(BA24:BA32)</f>
        <v>0</v>
      </c>
      <c r="BB33" s="155">
        <f>SUM(BB24:BB32)</f>
        <v>0</v>
      </c>
      <c r="BC33" s="155">
        <f>SUM(BC24:BC32)</f>
        <v>0</v>
      </c>
      <c r="BD33" s="155">
        <f>SUM(BD24:BD32)</f>
        <v>0</v>
      </c>
      <c r="BE33" s="155">
        <f>SUM(BE24:BE32)</f>
        <v>0</v>
      </c>
    </row>
    <row r="34" spans="1:15" ht="12.75">
      <c r="A34" s="136" t="s">
        <v>67</v>
      </c>
      <c r="B34" s="137" t="s">
        <v>122</v>
      </c>
      <c r="C34" s="138" t="s">
        <v>123</v>
      </c>
      <c r="D34" s="139"/>
      <c r="E34" s="140"/>
      <c r="F34" s="140"/>
      <c r="G34" s="141"/>
      <c r="H34" s="142"/>
      <c r="I34" s="142"/>
      <c r="O34" s="143">
        <v>1</v>
      </c>
    </row>
    <row r="35" spans="1:104" ht="12.75">
      <c r="A35" s="144">
        <v>18</v>
      </c>
      <c r="B35" s="145" t="s">
        <v>124</v>
      </c>
      <c r="C35" s="146" t="s">
        <v>125</v>
      </c>
      <c r="D35" s="147" t="s">
        <v>83</v>
      </c>
      <c r="E35" s="148">
        <v>105.35</v>
      </c>
      <c r="F35" s="148">
        <v>0</v>
      </c>
      <c r="G35" s="149">
        <f aca="true" t="shared" si="6" ref="G35:G54">E35*F35</f>
        <v>0</v>
      </c>
      <c r="O35" s="143">
        <v>2</v>
      </c>
      <c r="AA35" s="121">
        <v>1</v>
      </c>
      <c r="AB35" s="121">
        <v>7</v>
      </c>
      <c r="AC35" s="121">
        <v>7</v>
      </c>
      <c r="AZ35" s="121">
        <v>2</v>
      </c>
      <c r="BA35" s="121">
        <f aca="true" t="shared" si="7" ref="BA35:BA54">IF(AZ35=1,G35,0)</f>
        <v>0</v>
      </c>
      <c r="BB35" s="121">
        <f aca="true" t="shared" si="8" ref="BB35:BB54">IF(AZ35=2,G35,0)</f>
        <v>0</v>
      </c>
      <c r="BC35" s="121">
        <f aca="true" t="shared" si="9" ref="BC35:BC54">IF(AZ35=3,G35,0)</f>
        <v>0</v>
      </c>
      <c r="BD35" s="121">
        <f aca="true" t="shared" si="10" ref="BD35:BD54">IF(AZ35=4,G35,0)</f>
        <v>0</v>
      </c>
      <c r="BE35" s="121">
        <f aca="true" t="shared" si="11" ref="BE35:BE54">IF(AZ35=5,G35,0)</f>
        <v>0</v>
      </c>
      <c r="CZ35" s="121">
        <v>3E-05</v>
      </c>
    </row>
    <row r="36" spans="1:104" ht="12.75">
      <c r="A36" s="144">
        <v>19</v>
      </c>
      <c r="B36" s="145" t="s">
        <v>126</v>
      </c>
      <c r="C36" s="146" t="s">
        <v>127</v>
      </c>
      <c r="D36" s="147" t="s">
        <v>78</v>
      </c>
      <c r="E36" s="148">
        <v>3</v>
      </c>
      <c r="F36" s="148">
        <v>0</v>
      </c>
      <c r="G36" s="149">
        <f t="shared" si="6"/>
        <v>0</v>
      </c>
      <c r="O36" s="143">
        <v>2</v>
      </c>
      <c r="AA36" s="121">
        <v>1</v>
      </c>
      <c r="AB36" s="121">
        <v>7</v>
      </c>
      <c r="AC36" s="121">
        <v>7</v>
      </c>
      <c r="AZ36" s="121">
        <v>2</v>
      </c>
      <c r="BA36" s="121">
        <f t="shared" si="7"/>
        <v>0</v>
      </c>
      <c r="BB36" s="121">
        <f t="shared" si="8"/>
        <v>0</v>
      </c>
      <c r="BC36" s="121">
        <f t="shared" si="9"/>
        <v>0</v>
      </c>
      <c r="BD36" s="121">
        <f t="shared" si="10"/>
        <v>0</v>
      </c>
      <c r="BE36" s="121">
        <f t="shared" si="11"/>
        <v>0</v>
      </c>
      <c r="CZ36" s="121">
        <v>0.00632</v>
      </c>
    </row>
    <row r="37" spans="1:104" ht="12.75">
      <c r="A37" s="144">
        <v>20</v>
      </c>
      <c r="B37" s="145" t="s">
        <v>128</v>
      </c>
      <c r="C37" s="146" t="s">
        <v>129</v>
      </c>
      <c r="D37" s="147" t="s">
        <v>94</v>
      </c>
      <c r="E37" s="148">
        <v>2.4</v>
      </c>
      <c r="F37" s="148">
        <v>0</v>
      </c>
      <c r="G37" s="149">
        <f t="shared" si="6"/>
        <v>0</v>
      </c>
      <c r="O37" s="143">
        <v>2</v>
      </c>
      <c r="AA37" s="121">
        <v>1</v>
      </c>
      <c r="AB37" s="121">
        <v>7</v>
      </c>
      <c r="AC37" s="121">
        <v>7</v>
      </c>
      <c r="AZ37" s="121">
        <v>2</v>
      </c>
      <c r="BA37" s="121">
        <f t="shared" si="7"/>
        <v>0</v>
      </c>
      <c r="BB37" s="121">
        <f t="shared" si="8"/>
        <v>0</v>
      </c>
      <c r="BC37" s="121">
        <f t="shared" si="9"/>
        <v>0</v>
      </c>
      <c r="BD37" s="121">
        <f t="shared" si="10"/>
        <v>0</v>
      </c>
      <c r="BE37" s="121">
        <f t="shared" si="11"/>
        <v>0</v>
      </c>
      <c r="CZ37" s="121">
        <v>0.00392</v>
      </c>
    </row>
    <row r="38" spans="1:104" ht="12.75">
      <c r="A38" s="144">
        <v>21</v>
      </c>
      <c r="B38" s="145" t="s">
        <v>130</v>
      </c>
      <c r="C38" s="146" t="s">
        <v>131</v>
      </c>
      <c r="D38" s="147" t="s">
        <v>94</v>
      </c>
      <c r="E38" s="148">
        <v>52.4</v>
      </c>
      <c r="F38" s="148">
        <v>0</v>
      </c>
      <c r="G38" s="149">
        <f t="shared" si="6"/>
        <v>0</v>
      </c>
      <c r="O38" s="143">
        <v>2</v>
      </c>
      <c r="AA38" s="121">
        <v>1</v>
      </c>
      <c r="AB38" s="121">
        <v>7</v>
      </c>
      <c r="AC38" s="121">
        <v>7</v>
      </c>
      <c r="AZ38" s="121">
        <v>2</v>
      </c>
      <c r="BA38" s="121">
        <f t="shared" si="7"/>
        <v>0</v>
      </c>
      <c r="BB38" s="121">
        <f t="shared" si="8"/>
        <v>0</v>
      </c>
      <c r="BC38" s="121">
        <f t="shared" si="9"/>
        <v>0</v>
      </c>
      <c r="BD38" s="121">
        <f t="shared" si="10"/>
        <v>0</v>
      </c>
      <c r="BE38" s="121">
        <f t="shared" si="11"/>
        <v>0</v>
      </c>
      <c r="CZ38" s="121">
        <v>0.00399</v>
      </c>
    </row>
    <row r="39" spans="1:104" ht="12.75">
      <c r="A39" s="144">
        <v>22</v>
      </c>
      <c r="B39" s="145" t="s">
        <v>132</v>
      </c>
      <c r="C39" s="146" t="s">
        <v>133</v>
      </c>
      <c r="D39" s="147" t="s">
        <v>94</v>
      </c>
      <c r="E39" s="148">
        <v>8.95</v>
      </c>
      <c r="F39" s="148">
        <v>0</v>
      </c>
      <c r="G39" s="149">
        <f t="shared" si="6"/>
        <v>0</v>
      </c>
      <c r="O39" s="143">
        <v>2</v>
      </c>
      <c r="AA39" s="121">
        <v>1</v>
      </c>
      <c r="AB39" s="121">
        <v>7</v>
      </c>
      <c r="AC39" s="121">
        <v>7</v>
      </c>
      <c r="AZ39" s="121">
        <v>2</v>
      </c>
      <c r="BA39" s="121">
        <f t="shared" si="7"/>
        <v>0</v>
      </c>
      <c r="BB39" s="121">
        <f t="shared" si="8"/>
        <v>0</v>
      </c>
      <c r="BC39" s="121">
        <f t="shared" si="9"/>
        <v>0</v>
      </c>
      <c r="BD39" s="121">
        <f t="shared" si="10"/>
        <v>0</v>
      </c>
      <c r="BE39" s="121">
        <f t="shared" si="11"/>
        <v>0</v>
      </c>
      <c r="CZ39" s="121">
        <v>0.00393</v>
      </c>
    </row>
    <row r="40" spans="1:104" ht="12.75">
      <c r="A40" s="144">
        <v>23</v>
      </c>
      <c r="B40" s="145" t="s">
        <v>134</v>
      </c>
      <c r="C40" s="146" t="s">
        <v>135</v>
      </c>
      <c r="D40" s="147" t="s">
        <v>94</v>
      </c>
      <c r="E40" s="148">
        <v>41.6</v>
      </c>
      <c r="F40" s="148">
        <v>0</v>
      </c>
      <c r="G40" s="149">
        <f t="shared" si="6"/>
        <v>0</v>
      </c>
      <c r="O40" s="143">
        <v>2</v>
      </c>
      <c r="AA40" s="121">
        <v>1</v>
      </c>
      <c r="AB40" s="121">
        <v>7</v>
      </c>
      <c r="AC40" s="121">
        <v>7</v>
      </c>
      <c r="AZ40" s="121">
        <v>2</v>
      </c>
      <c r="BA40" s="121">
        <f t="shared" si="7"/>
        <v>0</v>
      </c>
      <c r="BB40" s="121">
        <f t="shared" si="8"/>
        <v>0</v>
      </c>
      <c r="BC40" s="121">
        <f t="shared" si="9"/>
        <v>0</v>
      </c>
      <c r="BD40" s="121">
        <f t="shared" si="10"/>
        <v>0</v>
      </c>
      <c r="BE40" s="121">
        <f t="shared" si="11"/>
        <v>0</v>
      </c>
      <c r="CZ40" s="121">
        <v>0.00401</v>
      </c>
    </row>
    <row r="41" spans="1:104" ht="12.75">
      <c r="A41" s="144">
        <v>24</v>
      </c>
      <c r="B41" s="145" t="s">
        <v>136</v>
      </c>
      <c r="C41" s="146" t="s">
        <v>137</v>
      </c>
      <c r="D41" s="147" t="s">
        <v>78</v>
      </c>
      <c r="E41" s="148">
        <v>2</v>
      </c>
      <c r="F41" s="148">
        <v>0</v>
      </c>
      <c r="G41" s="149">
        <f t="shared" si="6"/>
        <v>0</v>
      </c>
      <c r="O41" s="143">
        <v>2</v>
      </c>
      <c r="AA41" s="121">
        <v>1</v>
      </c>
      <c r="AB41" s="121">
        <v>7</v>
      </c>
      <c r="AC41" s="121">
        <v>7</v>
      </c>
      <c r="AZ41" s="121">
        <v>2</v>
      </c>
      <c r="BA41" s="121">
        <f t="shared" si="7"/>
        <v>0</v>
      </c>
      <c r="BB41" s="121">
        <f t="shared" si="8"/>
        <v>0</v>
      </c>
      <c r="BC41" s="121">
        <f t="shared" si="9"/>
        <v>0</v>
      </c>
      <c r="BD41" s="121">
        <f t="shared" si="10"/>
        <v>0</v>
      </c>
      <c r="BE41" s="121">
        <f t="shared" si="11"/>
        <v>0</v>
      </c>
      <c r="CZ41" s="121">
        <v>0</v>
      </c>
    </row>
    <row r="42" spans="1:104" ht="12.75">
      <c r="A42" s="144">
        <v>25</v>
      </c>
      <c r="B42" s="145" t="s">
        <v>138</v>
      </c>
      <c r="C42" s="146" t="s">
        <v>139</v>
      </c>
      <c r="D42" s="147" t="s">
        <v>140</v>
      </c>
      <c r="E42" s="148">
        <v>12</v>
      </c>
      <c r="F42" s="148">
        <v>0</v>
      </c>
      <c r="G42" s="149">
        <f t="shared" si="6"/>
        <v>0</v>
      </c>
      <c r="O42" s="143">
        <v>2</v>
      </c>
      <c r="AA42" s="121">
        <v>1</v>
      </c>
      <c r="AB42" s="121">
        <v>7</v>
      </c>
      <c r="AC42" s="121">
        <v>7</v>
      </c>
      <c r="AZ42" s="121">
        <v>2</v>
      </c>
      <c r="BA42" s="121">
        <f t="shared" si="7"/>
        <v>0</v>
      </c>
      <c r="BB42" s="121">
        <f t="shared" si="8"/>
        <v>0</v>
      </c>
      <c r="BC42" s="121">
        <f t="shared" si="9"/>
        <v>0</v>
      </c>
      <c r="BD42" s="121">
        <f t="shared" si="10"/>
        <v>0</v>
      </c>
      <c r="BE42" s="121">
        <f t="shared" si="11"/>
        <v>0</v>
      </c>
      <c r="CZ42" s="121">
        <v>0.00156</v>
      </c>
    </row>
    <row r="43" spans="1:104" ht="12.75">
      <c r="A43" s="144">
        <v>26</v>
      </c>
      <c r="B43" s="145" t="s">
        <v>141</v>
      </c>
      <c r="C43" s="146" t="s">
        <v>142</v>
      </c>
      <c r="D43" s="147" t="s">
        <v>78</v>
      </c>
      <c r="E43" s="148">
        <v>3</v>
      </c>
      <c r="F43" s="148">
        <v>0</v>
      </c>
      <c r="G43" s="149">
        <f t="shared" si="6"/>
        <v>0</v>
      </c>
      <c r="O43" s="143">
        <v>2</v>
      </c>
      <c r="AA43" s="121">
        <v>1</v>
      </c>
      <c r="AB43" s="121">
        <v>7</v>
      </c>
      <c r="AC43" s="121">
        <v>7</v>
      </c>
      <c r="AZ43" s="121">
        <v>2</v>
      </c>
      <c r="BA43" s="121">
        <f t="shared" si="7"/>
        <v>0</v>
      </c>
      <c r="BB43" s="121">
        <f t="shared" si="8"/>
        <v>0</v>
      </c>
      <c r="BC43" s="121">
        <f t="shared" si="9"/>
        <v>0</v>
      </c>
      <c r="BD43" s="121">
        <f t="shared" si="10"/>
        <v>0</v>
      </c>
      <c r="BE43" s="121">
        <f t="shared" si="11"/>
        <v>0</v>
      </c>
      <c r="CZ43" s="121">
        <v>0.00066</v>
      </c>
    </row>
    <row r="44" spans="1:104" ht="12.75">
      <c r="A44" s="144">
        <v>27</v>
      </c>
      <c r="B44" s="145" t="s">
        <v>143</v>
      </c>
      <c r="C44" s="146" t="s">
        <v>144</v>
      </c>
      <c r="D44" s="147" t="s">
        <v>78</v>
      </c>
      <c r="E44" s="148">
        <v>3</v>
      </c>
      <c r="F44" s="148">
        <v>0</v>
      </c>
      <c r="G44" s="149">
        <f t="shared" si="6"/>
        <v>0</v>
      </c>
      <c r="O44" s="143">
        <v>2</v>
      </c>
      <c r="AA44" s="121">
        <v>1</v>
      </c>
      <c r="AB44" s="121">
        <v>7</v>
      </c>
      <c r="AC44" s="121">
        <v>7</v>
      </c>
      <c r="AZ44" s="121">
        <v>2</v>
      </c>
      <c r="BA44" s="121">
        <f t="shared" si="7"/>
        <v>0</v>
      </c>
      <c r="BB44" s="121">
        <f t="shared" si="8"/>
        <v>0</v>
      </c>
      <c r="BC44" s="121">
        <f t="shared" si="9"/>
        <v>0</v>
      </c>
      <c r="BD44" s="121">
        <f t="shared" si="10"/>
        <v>0</v>
      </c>
      <c r="BE44" s="121">
        <f t="shared" si="11"/>
        <v>0</v>
      </c>
      <c r="CZ44" s="121">
        <v>0.00057</v>
      </c>
    </row>
    <row r="45" spans="1:104" ht="12.75">
      <c r="A45" s="144">
        <v>28</v>
      </c>
      <c r="B45" s="145" t="s">
        <v>145</v>
      </c>
      <c r="C45" s="146" t="s">
        <v>146</v>
      </c>
      <c r="D45" s="147" t="s">
        <v>94</v>
      </c>
      <c r="E45" s="148">
        <v>105.35</v>
      </c>
      <c r="F45" s="148">
        <v>0</v>
      </c>
      <c r="G45" s="149">
        <f t="shared" si="6"/>
        <v>0</v>
      </c>
      <c r="O45" s="143">
        <v>2</v>
      </c>
      <c r="AA45" s="121">
        <v>1</v>
      </c>
      <c r="AB45" s="121">
        <v>7</v>
      </c>
      <c r="AC45" s="121">
        <v>7</v>
      </c>
      <c r="AZ45" s="121">
        <v>2</v>
      </c>
      <c r="BA45" s="121">
        <f t="shared" si="7"/>
        <v>0</v>
      </c>
      <c r="BB45" s="121">
        <f t="shared" si="8"/>
        <v>0</v>
      </c>
      <c r="BC45" s="121">
        <f t="shared" si="9"/>
        <v>0</v>
      </c>
      <c r="BD45" s="121">
        <f t="shared" si="10"/>
        <v>0</v>
      </c>
      <c r="BE45" s="121">
        <f t="shared" si="11"/>
        <v>0</v>
      </c>
      <c r="CZ45" s="121">
        <v>0.00018</v>
      </c>
    </row>
    <row r="46" spans="1:104" ht="12.75">
      <c r="A46" s="144">
        <v>29</v>
      </c>
      <c r="B46" s="145" t="s">
        <v>147</v>
      </c>
      <c r="C46" s="146" t="s">
        <v>148</v>
      </c>
      <c r="D46" s="147" t="s">
        <v>94</v>
      </c>
      <c r="E46" s="148">
        <v>420.05</v>
      </c>
      <c r="F46" s="148">
        <v>0</v>
      </c>
      <c r="G46" s="149">
        <f t="shared" si="6"/>
        <v>0</v>
      </c>
      <c r="O46" s="143">
        <v>2</v>
      </c>
      <c r="AA46" s="121">
        <v>1</v>
      </c>
      <c r="AB46" s="121">
        <v>7</v>
      </c>
      <c r="AC46" s="121">
        <v>7</v>
      </c>
      <c r="AZ46" s="121">
        <v>2</v>
      </c>
      <c r="BA46" s="121">
        <f t="shared" si="7"/>
        <v>0</v>
      </c>
      <c r="BB46" s="121">
        <f t="shared" si="8"/>
        <v>0</v>
      </c>
      <c r="BC46" s="121">
        <f t="shared" si="9"/>
        <v>0</v>
      </c>
      <c r="BD46" s="121">
        <f t="shared" si="10"/>
        <v>0</v>
      </c>
      <c r="BE46" s="121">
        <f t="shared" si="11"/>
        <v>0</v>
      </c>
      <c r="CZ46" s="121">
        <v>1E-05</v>
      </c>
    </row>
    <row r="47" spans="1:104" ht="12.75">
      <c r="A47" s="144">
        <v>30</v>
      </c>
      <c r="B47" s="145" t="s">
        <v>149</v>
      </c>
      <c r="C47" s="146" t="s">
        <v>150</v>
      </c>
      <c r="D47" s="147" t="s">
        <v>94</v>
      </c>
      <c r="E47" s="148">
        <v>10.55</v>
      </c>
      <c r="F47" s="148">
        <v>0</v>
      </c>
      <c r="G47" s="149">
        <f t="shared" si="6"/>
        <v>0</v>
      </c>
      <c r="O47" s="143">
        <v>2</v>
      </c>
      <c r="AA47" s="121">
        <v>12</v>
      </c>
      <c r="AB47" s="121">
        <v>0</v>
      </c>
      <c r="AC47" s="121">
        <v>54</v>
      </c>
      <c r="AZ47" s="121">
        <v>2</v>
      </c>
      <c r="BA47" s="121">
        <f t="shared" si="7"/>
        <v>0</v>
      </c>
      <c r="BB47" s="121">
        <f t="shared" si="8"/>
        <v>0</v>
      </c>
      <c r="BC47" s="121">
        <f t="shared" si="9"/>
        <v>0</v>
      </c>
      <c r="BD47" s="121">
        <f t="shared" si="10"/>
        <v>0</v>
      </c>
      <c r="BE47" s="121">
        <f t="shared" si="11"/>
        <v>0</v>
      </c>
      <c r="CZ47" s="121">
        <v>0</v>
      </c>
    </row>
    <row r="48" spans="1:104" ht="12.75">
      <c r="A48" s="144">
        <v>31</v>
      </c>
      <c r="B48" s="145" t="s">
        <v>151</v>
      </c>
      <c r="C48" s="146" t="s">
        <v>152</v>
      </c>
      <c r="D48" s="147" t="s">
        <v>94</v>
      </c>
      <c r="E48" s="148">
        <v>2.4</v>
      </c>
      <c r="F48" s="148">
        <v>0</v>
      </c>
      <c r="G48" s="149">
        <f t="shared" si="6"/>
        <v>0</v>
      </c>
      <c r="O48" s="143">
        <v>2</v>
      </c>
      <c r="AA48" s="121">
        <v>3</v>
      </c>
      <c r="AB48" s="121">
        <v>7</v>
      </c>
      <c r="AC48" s="121">
        <v>28377100</v>
      </c>
      <c r="AZ48" s="121">
        <v>2</v>
      </c>
      <c r="BA48" s="121">
        <f t="shared" si="7"/>
        <v>0</v>
      </c>
      <c r="BB48" s="121">
        <f t="shared" si="8"/>
        <v>0</v>
      </c>
      <c r="BC48" s="121">
        <f t="shared" si="9"/>
        <v>0</v>
      </c>
      <c r="BD48" s="121">
        <f t="shared" si="10"/>
        <v>0</v>
      </c>
      <c r="BE48" s="121">
        <f t="shared" si="11"/>
        <v>0</v>
      </c>
      <c r="CZ48" s="121">
        <v>1E-05</v>
      </c>
    </row>
    <row r="49" spans="1:104" ht="12.75">
      <c r="A49" s="144">
        <v>32</v>
      </c>
      <c r="B49" s="145" t="s">
        <v>153</v>
      </c>
      <c r="C49" s="146" t="s">
        <v>154</v>
      </c>
      <c r="D49" s="147" t="s">
        <v>94</v>
      </c>
      <c r="E49" s="148">
        <v>8.95</v>
      </c>
      <c r="F49" s="148">
        <v>0</v>
      </c>
      <c r="G49" s="149">
        <f t="shared" si="6"/>
        <v>0</v>
      </c>
      <c r="O49" s="143">
        <v>2</v>
      </c>
      <c r="AA49" s="121">
        <v>3</v>
      </c>
      <c r="AB49" s="121">
        <v>7</v>
      </c>
      <c r="AC49" s="121">
        <v>28377101</v>
      </c>
      <c r="AZ49" s="121">
        <v>2</v>
      </c>
      <c r="BA49" s="121">
        <f t="shared" si="7"/>
        <v>0</v>
      </c>
      <c r="BB49" s="121">
        <f t="shared" si="8"/>
        <v>0</v>
      </c>
      <c r="BC49" s="121">
        <f t="shared" si="9"/>
        <v>0</v>
      </c>
      <c r="BD49" s="121">
        <f t="shared" si="10"/>
        <v>0</v>
      </c>
      <c r="BE49" s="121">
        <f t="shared" si="11"/>
        <v>0</v>
      </c>
      <c r="CZ49" s="121">
        <v>2E-05</v>
      </c>
    </row>
    <row r="50" spans="1:104" ht="12.75">
      <c r="A50" s="144">
        <v>33</v>
      </c>
      <c r="B50" s="145" t="s">
        <v>155</v>
      </c>
      <c r="C50" s="146" t="s">
        <v>156</v>
      </c>
      <c r="D50" s="147" t="s">
        <v>94</v>
      </c>
      <c r="E50" s="148">
        <v>52.4</v>
      </c>
      <c r="F50" s="148">
        <v>0</v>
      </c>
      <c r="G50" s="149">
        <f t="shared" si="6"/>
        <v>0</v>
      </c>
      <c r="O50" s="143">
        <v>2</v>
      </c>
      <c r="AA50" s="121">
        <v>3</v>
      </c>
      <c r="AB50" s="121">
        <v>7</v>
      </c>
      <c r="AC50" s="121">
        <v>28377102</v>
      </c>
      <c r="AZ50" s="121">
        <v>2</v>
      </c>
      <c r="BA50" s="121">
        <f t="shared" si="7"/>
        <v>0</v>
      </c>
      <c r="BB50" s="121">
        <f t="shared" si="8"/>
        <v>0</v>
      </c>
      <c r="BC50" s="121">
        <f t="shared" si="9"/>
        <v>0</v>
      </c>
      <c r="BD50" s="121">
        <f t="shared" si="10"/>
        <v>0</v>
      </c>
      <c r="BE50" s="121">
        <f t="shared" si="11"/>
        <v>0</v>
      </c>
      <c r="CZ50" s="121">
        <v>2E-05</v>
      </c>
    </row>
    <row r="51" spans="1:104" ht="12.75">
      <c r="A51" s="144">
        <v>34</v>
      </c>
      <c r="B51" s="145" t="s">
        <v>157</v>
      </c>
      <c r="C51" s="146" t="s">
        <v>158</v>
      </c>
      <c r="D51" s="147" t="s">
        <v>94</v>
      </c>
      <c r="E51" s="148">
        <v>41.6</v>
      </c>
      <c r="F51" s="148">
        <v>0</v>
      </c>
      <c r="G51" s="149">
        <f t="shared" si="6"/>
        <v>0</v>
      </c>
      <c r="O51" s="143">
        <v>2</v>
      </c>
      <c r="AA51" s="121">
        <v>3</v>
      </c>
      <c r="AB51" s="121">
        <v>7</v>
      </c>
      <c r="AC51" s="121">
        <v>28377103</v>
      </c>
      <c r="AZ51" s="121">
        <v>2</v>
      </c>
      <c r="BA51" s="121">
        <f t="shared" si="7"/>
        <v>0</v>
      </c>
      <c r="BB51" s="121">
        <f t="shared" si="8"/>
        <v>0</v>
      </c>
      <c r="BC51" s="121">
        <f t="shared" si="9"/>
        <v>0</v>
      </c>
      <c r="BD51" s="121">
        <f t="shared" si="10"/>
        <v>0</v>
      </c>
      <c r="BE51" s="121">
        <f t="shared" si="11"/>
        <v>0</v>
      </c>
      <c r="CZ51" s="121">
        <v>2E-05</v>
      </c>
    </row>
    <row r="52" spans="1:104" ht="12.75">
      <c r="A52" s="144">
        <v>35</v>
      </c>
      <c r="B52" s="145" t="s">
        <v>159</v>
      </c>
      <c r="C52" s="146" t="s">
        <v>160</v>
      </c>
      <c r="D52" s="147" t="s">
        <v>78</v>
      </c>
      <c r="E52" s="148">
        <v>55</v>
      </c>
      <c r="F52" s="148">
        <v>0</v>
      </c>
      <c r="G52" s="149">
        <f t="shared" si="6"/>
        <v>0</v>
      </c>
      <c r="O52" s="143">
        <v>2</v>
      </c>
      <c r="AA52" s="121">
        <v>3</v>
      </c>
      <c r="AB52" s="121">
        <v>7</v>
      </c>
      <c r="AC52" s="121">
        <v>28377130</v>
      </c>
      <c r="AZ52" s="121">
        <v>2</v>
      </c>
      <c r="BA52" s="121">
        <f t="shared" si="7"/>
        <v>0</v>
      </c>
      <c r="BB52" s="121">
        <f t="shared" si="8"/>
        <v>0</v>
      </c>
      <c r="BC52" s="121">
        <f t="shared" si="9"/>
        <v>0</v>
      </c>
      <c r="BD52" s="121">
        <f t="shared" si="10"/>
        <v>0</v>
      </c>
      <c r="BE52" s="121">
        <f t="shared" si="11"/>
        <v>0</v>
      </c>
      <c r="CZ52" s="121">
        <v>0</v>
      </c>
    </row>
    <row r="53" spans="1:104" ht="12.75">
      <c r="A53" s="144">
        <v>36</v>
      </c>
      <c r="B53" s="145" t="s">
        <v>161</v>
      </c>
      <c r="C53" s="146" t="s">
        <v>162</v>
      </c>
      <c r="D53" s="147" t="s">
        <v>78</v>
      </c>
      <c r="E53" s="148">
        <v>3</v>
      </c>
      <c r="F53" s="148">
        <v>0</v>
      </c>
      <c r="G53" s="149">
        <f t="shared" si="6"/>
        <v>0</v>
      </c>
      <c r="O53" s="143">
        <v>2</v>
      </c>
      <c r="AA53" s="121">
        <v>3</v>
      </c>
      <c r="AB53" s="121">
        <v>7</v>
      </c>
      <c r="AC53" s="121">
        <v>28377135</v>
      </c>
      <c r="AZ53" s="121">
        <v>2</v>
      </c>
      <c r="BA53" s="121">
        <f t="shared" si="7"/>
        <v>0</v>
      </c>
      <c r="BB53" s="121">
        <f t="shared" si="8"/>
        <v>0</v>
      </c>
      <c r="BC53" s="121">
        <f t="shared" si="9"/>
        <v>0</v>
      </c>
      <c r="BD53" s="121">
        <f t="shared" si="10"/>
        <v>0</v>
      </c>
      <c r="BE53" s="121">
        <f t="shared" si="11"/>
        <v>0</v>
      </c>
      <c r="CZ53" s="121">
        <v>0</v>
      </c>
    </row>
    <row r="54" spans="1:104" ht="12.75">
      <c r="A54" s="144">
        <v>37</v>
      </c>
      <c r="B54" s="145" t="s">
        <v>163</v>
      </c>
      <c r="C54" s="146" t="s">
        <v>164</v>
      </c>
      <c r="D54" s="147" t="s">
        <v>55</v>
      </c>
      <c r="E54" s="148">
        <f>SUM(G35:G53)</f>
        <v>0</v>
      </c>
      <c r="F54" s="148">
        <v>0</v>
      </c>
      <c r="G54" s="149">
        <f t="shared" si="6"/>
        <v>0</v>
      </c>
      <c r="O54" s="143">
        <v>2</v>
      </c>
      <c r="AA54" s="121">
        <v>7</v>
      </c>
      <c r="AB54" s="121">
        <v>1002</v>
      </c>
      <c r="AC54" s="121">
        <v>5</v>
      </c>
      <c r="AZ54" s="121">
        <v>2</v>
      </c>
      <c r="BA54" s="121">
        <f t="shared" si="7"/>
        <v>0</v>
      </c>
      <c r="BB54" s="121">
        <f t="shared" si="8"/>
        <v>0</v>
      </c>
      <c r="BC54" s="121">
        <f t="shared" si="9"/>
        <v>0</v>
      </c>
      <c r="BD54" s="121">
        <f t="shared" si="10"/>
        <v>0</v>
      </c>
      <c r="BE54" s="121">
        <f t="shared" si="11"/>
        <v>0</v>
      </c>
      <c r="CZ54" s="121">
        <v>0</v>
      </c>
    </row>
    <row r="55" spans="1:57" ht="12.75">
      <c r="A55" s="150"/>
      <c r="B55" s="151" t="s">
        <v>70</v>
      </c>
      <c r="C55" s="152" t="str">
        <f>CONCATENATE(B34," ",C34)</f>
        <v>722 Vnitřní vodovod</v>
      </c>
      <c r="D55" s="150"/>
      <c r="E55" s="153"/>
      <c r="F55" s="153"/>
      <c r="G55" s="154">
        <f>SUM(G34:G54)</f>
        <v>0</v>
      </c>
      <c r="O55" s="143">
        <v>4</v>
      </c>
      <c r="BA55" s="155">
        <f>SUM(BA34:BA54)</f>
        <v>0</v>
      </c>
      <c r="BB55" s="155">
        <f>SUM(BB34:BB54)</f>
        <v>0</v>
      </c>
      <c r="BC55" s="155">
        <f>SUM(BC34:BC54)</f>
        <v>0</v>
      </c>
      <c r="BD55" s="155">
        <f>SUM(BD34:BD54)</f>
        <v>0</v>
      </c>
      <c r="BE55" s="155">
        <f>SUM(BE34:BE54)</f>
        <v>0</v>
      </c>
    </row>
    <row r="56" spans="1:15" ht="12.75">
      <c r="A56" s="136" t="s">
        <v>67</v>
      </c>
      <c r="B56" s="137" t="s">
        <v>165</v>
      </c>
      <c r="C56" s="138" t="s">
        <v>166</v>
      </c>
      <c r="D56" s="139"/>
      <c r="E56" s="140"/>
      <c r="F56" s="140"/>
      <c r="G56" s="141"/>
      <c r="H56" s="142"/>
      <c r="I56" s="142"/>
      <c r="O56" s="143">
        <v>1</v>
      </c>
    </row>
    <row r="57" spans="1:104" ht="22.5">
      <c r="A57" s="144">
        <v>38</v>
      </c>
      <c r="B57" s="145" t="s">
        <v>167</v>
      </c>
      <c r="C57" s="146" t="s">
        <v>168</v>
      </c>
      <c r="D57" s="147" t="s">
        <v>169</v>
      </c>
      <c r="E57" s="148">
        <v>12</v>
      </c>
      <c r="F57" s="148">
        <v>0</v>
      </c>
      <c r="G57" s="149">
        <f aca="true" t="shared" si="12" ref="G57:G69">E57*F57</f>
        <v>0</v>
      </c>
      <c r="O57" s="143">
        <v>2</v>
      </c>
      <c r="AA57" s="121">
        <v>1</v>
      </c>
      <c r="AB57" s="121">
        <v>7</v>
      </c>
      <c r="AC57" s="121">
        <v>7</v>
      </c>
      <c r="AZ57" s="121">
        <v>2</v>
      </c>
      <c r="BA57" s="121">
        <f aca="true" t="shared" si="13" ref="BA57:BA69">IF(AZ57=1,G57,0)</f>
        <v>0</v>
      </c>
      <c r="BB57" s="121">
        <f aca="true" t="shared" si="14" ref="BB57:BB69">IF(AZ57=2,G57,0)</f>
        <v>0</v>
      </c>
      <c r="BC57" s="121">
        <f aca="true" t="shared" si="15" ref="BC57:BC69">IF(AZ57=3,G57,0)</f>
        <v>0</v>
      </c>
      <c r="BD57" s="121">
        <f aca="true" t="shared" si="16" ref="BD57:BD69">IF(AZ57=4,G57,0)</f>
        <v>0</v>
      </c>
      <c r="BE57" s="121">
        <f aca="true" t="shared" si="17" ref="BE57:BE69">IF(AZ57=5,G57,0)</f>
        <v>0</v>
      </c>
      <c r="CZ57" s="121">
        <v>0.01201</v>
      </c>
    </row>
    <row r="58" spans="1:104" ht="12.75">
      <c r="A58" s="144">
        <v>39</v>
      </c>
      <c r="B58" s="145" t="s">
        <v>170</v>
      </c>
      <c r="C58" s="146" t="s">
        <v>171</v>
      </c>
      <c r="D58" s="147" t="s">
        <v>169</v>
      </c>
      <c r="E58" s="148">
        <v>3</v>
      </c>
      <c r="F58" s="148">
        <v>0</v>
      </c>
      <c r="G58" s="149">
        <f t="shared" si="12"/>
        <v>0</v>
      </c>
      <c r="O58" s="143">
        <v>2</v>
      </c>
      <c r="AA58" s="121">
        <v>1</v>
      </c>
      <c r="AB58" s="121">
        <v>7</v>
      </c>
      <c r="AC58" s="121">
        <v>7</v>
      </c>
      <c r="AZ58" s="121">
        <v>2</v>
      </c>
      <c r="BA58" s="121">
        <f t="shared" si="13"/>
        <v>0</v>
      </c>
      <c r="BB58" s="121">
        <f t="shared" si="14"/>
        <v>0</v>
      </c>
      <c r="BC58" s="121">
        <f t="shared" si="15"/>
        <v>0</v>
      </c>
      <c r="BD58" s="121">
        <f t="shared" si="16"/>
        <v>0</v>
      </c>
      <c r="BE58" s="121">
        <f t="shared" si="17"/>
        <v>0</v>
      </c>
      <c r="CZ58" s="121">
        <v>0</v>
      </c>
    </row>
    <row r="59" spans="1:104" ht="12.75">
      <c r="A59" s="144">
        <v>40</v>
      </c>
      <c r="B59" s="145" t="s">
        <v>172</v>
      </c>
      <c r="C59" s="146" t="s">
        <v>173</v>
      </c>
      <c r="D59" s="147" t="s">
        <v>78</v>
      </c>
      <c r="E59" s="148">
        <v>3</v>
      </c>
      <c r="F59" s="148">
        <v>0</v>
      </c>
      <c r="G59" s="149">
        <f t="shared" si="12"/>
        <v>0</v>
      </c>
      <c r="O59" s="143">
        <v>2</v>
      </c>
      <c r="AA59" s="121">
        <v>1</v>
      </c>
      <c r="AB59" s="121">
        <v>7</v>
      </c>
      <c r="AC59" s="121">
        <v>7</v>
      </c>
      <c r="AZ59" s="121">
        <v>2</v>
      </c>
      <c r="BA59" s="121">
        <f t="shared" si="13"/>
        <v>0</v>
      </c>
      <c r="BB59" s="121">
        <f t="shared" si="14"/>
        <v>0</v>
      </c>
      <c r="BC59" s="121">
        <f t="shared" si="15"/>
        <v>0</v>
      </c>
      <c r="BD59" s="121">
        <f t="shared" si="16"/>
        <v>0</v>
      </c>
      <c r="BE59" s="121">
        <f t="shared" si="17"/>
        <v>0</v>
      </c>
      <c r="CZ59" s="121">
        <v>3E-05</v>
      </c>
    </row>
    <row r="60" spans="1:104" ht="12.75">
      <c r="A60" s="144">
        <v>41</v>
      </c>
      <c r="B60" s="145" t="s">
        <v>174</v>
      </c>
      <c r="C60" s="146" t="s">
        <v>175</v>
      </c>
      <c r="D60" s="147" t="s">
        <v>78</v>
      </c>
      <c r="E60" s="148">
        <v>3</v>
      </c>
      <c r="F60" s="148">
        <v>0</v>
      </c>
      <c r="G60" s="149">
        <f t="shared" si="12"/>
        <v>0</v>
      </c>
      <c r="O60" s="143">
        <v>2</v>
      </c>
      <c r="AA60" s="121">
        <v>1</v>
      </c>
      <c r="AB60" s="121">
        <v>7</v>
      </c>
      <c r="AC60" s="121">
        <v>7</v>
      </c>
      <c r="AZ60" s="121">
        <v>2</v>
      </c>
      <c r="BA60" s="121">
        <f t="shared" si="13"/>
        <v>0</v>
      </c>
      <c r="BB60" s="121">
        <f t="shared" si="14"/>
        <v>0</v>
      </c>
      <c r="BC60" s="121">
        <f t="shared" si="15"/>
        <v>0</v>
      </c>
      <c r="BD60" s="121">
        <f t="shared" si="16"/>
        <v>0</v>
      </c>
      <c r="BE60" s="121">
        <f t="shared" si="17"/>
        <v>0</v>
      </c>
      <c r="CZ60" s="121">
        <v>0</v>
      </c>
    </row>
    <row r="61" spans="1:104" ht="12.75">
      <c r="A61" s="144">
        <v>42</v>
      </c>
      <c r="B61" s="145" t="s">
        <v>176</v>
      </c>
      <c r="C61" s="146" t="s">
        <v>177</v>
      </c>
      <c r="D61" s="147" t="s">
        <v>169</v>
      </c>
      <c r="E61" s="148">
        <v>15</v>
      </c>
      <c r="F61" s="148">
        <v>0</v>
      </c>
      <c r="G61" s="149">
        <f t="shared" si="12"/>
        <v>0</v>
      </c>
      <c r="O61" s="143">
        <v>2</v>
      </c>
      <c r="AA61" s="121">
        <v>1</v>
      </c>
      <c r="AB61" s="121">
        <v>7</v>
      </c>
      <c r="AC61" s="121">
        <v>7</v>
      </c>
      <c r="AZ61" s="121">
        <v>2</v>
      </c>
      <c r="BA61" s="121">
        <f t="shared" si="13"/>
        <v>0</v>
      </c>
      <c r="BB61" s="121">
        <f t="shared" si="14"/>
        <v>0</v>
      </c>
      <c r="BC61" s="121">
        <f t="shared" si="15"/>
        <v>0</v>
      </c>
      <c r="BD61" s="121">
        <f t="shared" si="16"/>
        <v>0</v>
      </c>
      <c r="BE61" s="121">
        <f t="shared" si="17"/>
        <v>0</v>
      </c>
      <c r="CZ61" s="121">
        <v>8E-05</v>
      </c>
    </row>
    <row r="62" spans="1:104" ht="12.75">
      <c r="A62" s="144">
        <v>43</v>
      </c>
      <c r="B62" s="145" t="s">
        <v>178</v>
      </c>
      <c r="C62" s="146" t="s">
        <v>179</v>
      </c>
      <c r="D62" s="147" t="s">
        <v>78</v>
      </c>
      <c r="E62" s="148">
        <v>3</v>
      </c>
      <c r="F62" s="148">
        <v>0</v>
      </c>
      <c r="G62" s="149">
        <f t="shared" si="12"/>
        <v>0</v>
      </c>
      <c r="O62" s="143">
        <v>2</v>
      </c>
      <c r="AA62" s="121">
        <v>1</v>
      </c>
      <c r="AB62" s="121">
        <v>7</v>
      </c>
      <c r="AC62" s="121">
        <v>7</v>
      </c>
      <c r="AZ62" s="121">
        <v>2</v>
      </c>
      <c r="BA62" s="121">
        <f t="shared" si="13"/>
        <v>0</v>
      </c>
      <c r="BB62" s="121">
        <f t="shared" si="14"/>
        <v>0</v>
      </c>
      <c r="BC62" s="121">
        <f t="shared" si="15"/>
        <v>0</v>
      </c>
      <c r="BD62" s="121">
        <f t="shared" si="16"/>
        <v>0</v>
      </c>
      <c r="BE62" s="121">
        <f t="shared" si="17"/>
        <v>0</v>
      </c>
      <c r="CZ62" s="121">
        <v>0</v>
      </c>
    </row>
    <row r="63" spans="1:104" ht="12.75">
      <c r="A63" s="144">
        <v>44</v>
      </c>
      <c r="B63" s="145" t="s">
        <v>180</v>
      </c>
      <c r="C63" s="146" t="s">
        <v>181</v>
      </c>
      <c r="D63" s="147" t="s">
        <v>78</v>
      </c>
      <c r="E63" s="148">
        <v>15</v>
      </c>
      <c r="F63" s="148">
        <v>0</v>
      </c>
      <c r="G63" s="149">
        <f t="shared" si="12"/>
        <v>0</v>
      </c>
      <c r="O63" s="143">
        <v>2</v>
      </c>
      <c r="AA63" s="121">
        <v>1</v>
      </c>
      <c r="AB63" s="121">
        <v>7</v>
      </c>
      <c r="AC63" s="121">
        <v>7</v>
      </c>
      <c r="AZ63" s="121">
        <v>2</v>
      </c>
      <c r="BA63" s="121">
        <f t="shared" si="13"/>
        <v>0</v>
      </c>
      <c r="BB63" s="121">
        <f t="shared" si="14"/>
        <v>0</v>
      </c>
      <c r="BC63" s="121">
        <f t="shared" si="15"/>
        <v>0</v>
      </c>
      <c r="BD63" s="121">
        <f t="shared" si="16"/>
        <v>0</v>
      </c>
      <c r="BE63" s="121">
        <f t="shared" si="17"/>
        <v>0</v>
      </c>
      <c r="CZ63" s="121">
        <v>0.00014</v>
      </c>
    </row>
    <row r="64" spans="1:104" ht="12.75">
      <c r="A64" s="144">
        <v>45</v>
      </c>
      <c r="B64" s="145" t="s">
        <v>182</v>
      </c>
      <c r="C64" s="146" t="s">
        <v>183</v>
      </c>
      <c r="D64" s="147" t="s">
        <v>78</v>
      </c>
      <c r="E64" s="148">
        <v>15</v>
      </c>
      <c r="F64" s="148">
        <v>0</v>
      </c>
      <c r="G64" s="149">
        <f t="shared" si="12"/>
        <v>0</v>
      </c>
      <c r="O64" s="143">
        <v>2</v>
      </c>
      <c r="AA64" s="121">
        <v>1</v>
      </c>
      <c r="AB64" s="121">
        <v>7</v>
      </c>
      <c r="AC64" s="121">
        <v>7</v>
      </c>
      <c r="AZ64" s="121">
        <v>2</v>
      </c>
      <c r="BA64" s="121">
        <f t="shared" si="13"/>
        <v>0</v>
      </c>
      <c r="BB64" s="121">
        <f t="shared" si="14"/>
        <v>0</v>
      </c>
      <c r="BC64" s="121">
        <f t="shared" si="15"/>
        <v>0</v>
      </c>
      <c r="BD64" s="121">
        <f t="shared" si="16"/>
        <v>0</v>
      </c>
      <c r="BE64" s="121">
        <f t="shared" si="17"/>
        <v>0</v>
      </c>
      <c r="CZ64" s="121">
        <v>0.00015</v>
      </c>
    </row>
    <row r="65" spans="1:104" ht="12.75">
      <c r="A65" s="144">
        <v>46</v>
      </c>
      <c r="B65" s="145" t="s">
        <v>184</v>
      </c>
      <c r="C65" s="146" t="s">
        <v>185</v>
      </c>
      <c r="D65" s="147" t="s">
        <v>69</v>
      </c>
      <c r="E65" s="148">
        <v>1</v>
      </c>
      <c r="F65" s="148">
        <v>0</v>
      </c>
      <c r="G65" s="149">
        <f t="shared" si="12"/>
        <v>0</v>
      </c>
      <c r="O65" s="143">
        <v>2</v>
      </c>
      <c r="AA65" s="121">
        <v>12</v>
      </c>
      <c r="AB65" s="121">
        <v>0</v>
      </c>
      <c r="AC65" s="121">
        <v>83</v>
      </c>
      <c r="AZ65" s="121">
        <v>2</v>
      </c>
      <c r="BA65" s="121">
        <f t="shared" si="13"/>
        <v>0</v>
      </c>
      <c r="BB65" s="121">
        <f t="shared" si="14"/>
        <v>0</v>
      </c>
      <c r="BC65" s="121">
        <f t="shared" si="15"/>
        <v>0</v>
      </c>
      <c r="BD65" s="121">
        <f t="shared" si="16"/>
        <v>0</v>
      </c>
      <c r="BE65" s="121">
        <f t="shared" si="17"/>
        <v>0</v>
      </c>
      <c r="CZ65" s="121">
        <v>0</v>
      </c>
    </row>
    <row r="66" spans="1:104" ht="12.75">
      <c r="A66" s="144">
        <v>47</v>
      </c>
      <c r="B66" s="145" t="s">
        <v>186</v>
      </c>
      <c r="C66" s="146" t="s">
        <v>187</v>
      </c>
      <c r="D66" s="147" t="s">
        <v>78</v>
      </c>
      <c r="E66" s="148">
        <v>12</v>
      </c>
      <c r="F66" s="148">
        <v>0</v>
      </c>
      <c r="G66" s="149">
        <f t="shared" si="12"/>
        <v>0</v>
      </c>
      <c r="O66" s="143">
        <v>2</v>
      </c>
      <c r="AA66" s="121">
        <v>3</v>
      </c>
      <c r="AB66" s="121">
        <v>7</v>
      </c>
      <c r="AC66" s="121">
        <v>55145013</v>
      </c>
      <c r="AZ66" s="121">
        <v>2</v>
      </c>
      <c r="BA66" s="121">
        <f t="shared" si="13"/>
        <v>0</v>
      </c>
      <c r="BB66" s="121">
        <f t="shared" si="14"/>
        <v>0</v>
      </c>
      <c r="BC66" s="121">
        <f t="shared" si="15"/>
        <v>0</v>
      </c>
      <c r="BD66" s="121">
        <f t="shared" si="16"/>
        <v>0</v>
      </c>
      <c r="BE66" s="121">
        <f t="shared" si="17"/>
        <v>0</v>
      </c>
      <c r="CZ66" s="121">
        <v>0.0011</v>
      </c>
    </row>
    <row r="67" spans="1:104" ht="12.75">
      <c r="A67" s="144">
        <v>48</v>
      </c>
      <c r="B67" s="145" t="s">
        <v>188</v>
      </c>
      <c r="C67" s="146" t="s">
        <v>189</v>
      </c>
      <c r="D67" s="147" t="s">
        <v>78</v>
      </c>
      <c r="E67" s="148">
        <v>12</v>
      </c>
      <c r="F67" s="148">
        <v>0</v>
      </c>
      <c r="G67" s="149">
        <f t="shared" si="12"/>
        <v>0</v>
      </c>
      <c r="O67" s="143">
        <v>2</v>
      </c>
      <c r="AA67" s="121">
        <v>3</v>
      </c>
      <c r="AB67" s="121">
        <v>7</v>
      </c>
      <c r="AC67" s="121">
        <v>55160125</v>
      </c>
      <c r="AZ67" s="121">
        <v>2</v>
      </c>
      <c r="BA67" s="121">
        <f t="shared" si="13"/>
        <v>0</v>
      </c>
      <c r="BB67" s="121">
        <f t="shared" si="14"/>
        <v>0</v>
      </c>
      <c r="BC67" s="121">
        <f t="shared" si="15"/>
        <v>0</v>
      </c>
      <c r="BD67" s="121">
        <f t="shared" si="16"/>
        <v>0</v>
      </c>
      <c r="BE67" s="121">
        <f t="shared" si="17"/>
        <v>0</v>
      </c>
      <c r="CZ67" s="121">
        <v>0.0003</v>
      </c>
    </row>
    <row r="68" spans="1:104" ht="12.75">
      <c r="A68" s="144">
        <v>49</v>
      </c>
      <c r="B68" s="145" t="s">
        <v>190</v>
      </c>
      <c r="C68" s="146" t="s">
        <v>191</v>
      </c>
      <c r="D68" s="147" t="s">
        <v>78</v>
      </c>
      <c r="E68" s="148">
        <v>12</v>
      </c>
      <c r="F68" s="148">
        <v>0</v>
      </c>
      <c r="G68" s="149">
        <f t="shared" si="12"/>
        <v>0</v>
      </c>
      <c r="O68" s="143">
        <v>2</v>
      </c>
      <c r="AA68" s="121">
        <v>3</v>
      </c>
      <c r="AB68" s="121">
        <v>7</v>
      </c>
      <c r="AC68" s="121">
        <v>55161312</v>
      </c>
      <c r="AZ68" s="121">
        <v>2</v>
      </c>
      <c r="BA68" s="121">
        <f t="shared" si="13"/>
        <v>0</v>
      </c>
      <c r="BB68" s="121">
        <f t="shared" si="14"/>
        <v>0</v>
      </c>
      <c r="BC68" s="121">
        <f t="shared" si="15"/>
        <v>0</v>
      </c>
      <c r="BD68" s="121">
        <f t="shared" si="16"/>
        <v>0</v>
      </c>
      <c r="BE68" s="121">
        <f t="shared" si="17"/>
        <v>0</v>
      </c>
      <c r="CZ68" s="121">
        <v>0.00032</v>
      </c>
    </row>
    <row r="69" spans="1:104" ht="12.75">
      <c r="A69" s="144">
        <v>50</v>
      </c>
      <c r="B69" s="145" t="s">
        <v>192</v>
      </c>
      <c r="C69" s="146" t="s">
        <v>193</v>
      </c>
      <c r="D69" s="147" t="s">
        <v>55</v>
      </c>
      <c r="E69" s="148">
        <f>SUM(G57:G68)</f>
        <v>0</v>
      </c>
      <c r="F69" s="148">
        <v>0</v>
      </c>
      <c r="G69" s="149">
        <f t="shared" si="12"/>
        <v>0</v>
      </c>
      <c r="O69" s="143">
        <v>2</v>
      </c>
      <c r="AA69" s="121">
        <v>7</v>
      </c>
      <c r="AB69" s="121">
        <v>1002</v>
      </c>
      <c r="AC69" s="121">
        <v>5</v>
      </c>
      <c r="AZ69" s="121">
        <v>2</v>
      </c>
      <c r="BA69" s="121">
        <f t="shared" si="13"/>
        <v>0</v>
      </c>
      <c r="BB69" s="121">
        <f t="shared" si="14"/>
        <v>0</v>
      </c>
      <c r="BC69" s="121">
        <f t="shared" si="15"/>
        <v>0</v>
      </c>
      <c r="BD69" s="121">
        <f t="shared" si="16"/>
        <v>0</v>
      </c>
      <c r="BE69" s="121">
        <f t="shared" si="17"/>
        <v>0</v>
      </c>
      <c r="CZ69" s="121">
        <v>0</v>
      </c>
    </row>
    <row r="70" spans="1:57" ht="12.75">
      <c r="A70" s="150"/>
      <c r="B70" s="151" t="s">
        <v>70</v>
      </c>
      <c r="C70" s="152" t="str">
        <f>CONCATENATE(B56," ",C56)</f>
        <v>725 Zařizovací předměty</v>
      </c>
      <c r="D70" s="150"/>
      <c r="E70" s="153"/>
      <c r="F70" s="153"/>
      <c r="G70" s="154">
        <f>SUM(G56:G69)</f>
        <v>0</v>
      </c>
      <c r="O70" s="143">
        <v>4</v>
      </c>
      <c r="BA70" s="155">
        <f>SUM(BA56:BA69)</f>
        <v>0</v>
      </c>
      <c r="BB70" s="155">
        <f>SUM(BB56:BB69)</f>
        <v>0</v>
      </c>
      <c r="BC70" s="155">
        <f>SUM(BC56:BC69)</f>
        <v>0</v>
      </c>
      <c r="BD70" s="155">
        <f>SUM(BD56:BD69)</f>
        <v>0</v>
      </c>
      <c r="BE70" s="155">
        <f>SUM(BE56:BE69)</f>
        <v>0</v>
      </c>
    </row>
    <row r="71" spans="1:15" ht="12.75">
      <c r="A71" s="136" t="s">
        <v>67</v>
      </c>
      <c r="B71" s="137" t="s">
        <v>194</v>
      </c>
      <c r="C71" s="138" t="s">
        <v>195</v>
      </c>
      <c r="D71" s="139"/>
      <c r="E71" s="140"/>
      <c r="F71" s="140"/>
      <c r="G71" s="141"/>
      <c r="H71" s="142"/>
      <c r="I71" s="142"/>
      <c r="O71" s="143">
        <v>1</v>
      </c>
    </row>
    <row r="72" spans="1:104" ht="12.75">
      <c r="A72" s="144">
        <v>51</v>
      </c>
      <c r="B72" s="145" t="s">
        <v>196</v>
      </c>
      <c r="C72" s="146" t="s">
        <v>197</v>
      </c>
      <c r="D72" s="147" t="s">
        <v>103</v>
      </c>
      <c r="E72" s="148">
        <v>1.56623</v>
      </c>
      <c r="F72" s="148">
        <v>0</v>
      </c>
      <c r="G72" s="149">
        <f aca="true" t="shared" si="18" ref="G72:G78">E72*F72</f>
        <v>0</v>
      </c>
      <c r="O72" s="143">
        <v>2</v>
      </c>
      <c r="AA72" s="121">
        <v>8</v>
      </c>
      <c r="AB72" s="121">
        <v>0</v>
      </c>
      <c r="AC72" s="121">
        <v>3</v>
      </c>
      <c r="AZ72" s="121">
        <v>1</v>
      </c>
      <c r="BA72" s="121">
        <f aca="true" t="shared" si="19" ref="BA72:BA78">IF(AZ72=1,G72,0)</f>
        <v>0</v>
      </c>
      <c r="BB72" s="121">
        <f aca="true" t="shared" si="20" ref="BB72:BB78">IF(AZ72=2,G72,0)</f>
        <v>0</v>
      </c>
      <c r="BC72" s="121">
        <f aca="true" t="shared" si="21" ref="BC72:BC78">IF(AZ72=3,G72,0)</f>
        <v>0</v>
      </c>
      <c r="BD72" s="121">
        <f aca="true" t="shared" si="22" ref="BD72:BD78">IF(AZ72=4,G72,0)</f>
        <v>0</v>
      </c>
      <c r="BE72" s="121">
        <f aca="true" t="shared" si="23" ref="BE72:BE78">IF(AZ72=5,G72,0)</f>
        <v>0</v>
      </c>
      <c r="CZ72" s="121">
        <v>0</v>
      </c>
    </row>
    <row r="73" spans="1:104" ht="12.75">
      <c r="A73" s="144">
        <v>52</v>
      </c>
      <c r="B73" s="145" t="s">
        <v>198</v>
      </c>
      <c r="C73" s="146" t="s">
        <v>199</v>
      </c>
      <c r="D73" s="147" t="s">
        <v>103</v>
      </c>
      <c r="E73" s="148">
        <v>1.56623</v>
      </c>
      <c r="F73" s="148">
        <v>0</v>
      </c>
      <c r="G73" s="149">
        <f t="shared" si="18"/>
        <v>0</v>
      </c>
      <c r="O73" s="143">
        <v>2</v>
      </c>
      <c r="AA73" s="121">
        <v>8</v>
      </c>
      <c r="AB73" s="121">
        <v>0</v>
      </c>
      <c r="AC73" s="121">
        <v>3</v>
      </c>
      <c r="AZ73" s="121">
        <v>1</v>
      </c>
      <c r="BA73" s="121">
        <f t="shared" si="19"/>
        <v>0</v>
      </c>
      <c r="BB73" s="121">
        <f t="shared" si="20"/>
        <v>0</v>
      </c>
      <c r="BC73" s="121">
        <f t="shared" si="21"/>
        <v>0</v>
      </c>
      <c r="BD73" s="121">
        <f t="shared" si="22"/>
        <v>0</v>
      </c>
      <c r="BE73" s="121">
        <f t="shared" si="23"/>
        <v>0</v>
      </c>
      <c r="CZ73" s="121">
        <v>0</v>
      </c>
    </row>
    <row r="74" spans="1:104" ht="12.75">
      <c r="A74" s="144">
        <v>53</v>
      </c>
      <c r="B74" s="145" t="s">
        <v>200</v>
      </c>
      <c r="C74" s="146" t="s">
        <v>201</v>
      </c>
      <c r="D74" s="147" t="s">
        <v>103</v>
      </c>
      <c r="E74" s="148">
        <v>1.56623</v>
      </c>
      <c r="F74" s="148">
        <v>0</v>
      </c>
      <c r="G74" s="149">
        <f t="shared" si="18"/>
        <v>0</v>
      </c>
      <c r="O74" s="143">
        <v>2</v>
      </c>
      <c r="AA74" s="121">
        <v>8</v>
      </c>
      <c r="AB74" s="121">
        <v>0</v>
      </c>
      <c r="AC74" s="121">
        <v>3</v>
      </c>
      <c r="AZ74" s="121">
        <v>1</v>
      </c>
      <c r="BA74" s="121">
        <f t="shared" si="19"/>
        <v>0</v>
      </c>
      <c r="BB74" s="121">
        <f t="shared" si="20"/>
        <v>0</v>
      </c>
      <c r="BC74" s="121">
        <f t="shared" si="21"/>
        <v>0</v>
      </c>
      <c r="BD74" s="121">
        <f t="shared" si="22"/>
        <v>0</v>
      </c>
      <c r="BE74" s="121">
        <f t="shared" si="23"/>
        <v>0</v>
      </c>
      <c r="CZ74" s="121">
        <v>0</v>
      </c>
    </row>
    <row r="75" spans="1:104" ht="12.75">
      <c r="A75" s="144">
        <v>54</v>
      </c>
      <c r="B75" s="145" t="s">
        <v>202</v>
      </c>
      <c r="C75" s="146" t="s">
        <v>203</v>
      </c>
      <c r="D75" s="147" t="s">
        <v>103</v>
      </c>
      <c r="E75" s="148">
        <v>14.09607</v>
      </c>
      <c r="F75" s="148">
        <v>0</v>
      </c>
      <c r="G75" s="149">
        <f t="shared" si="18"/>
        <v>0</v>
      </c>
      <c r="O75" s="143">
        <v>2</v>
      </c>
      <c r="AA75" s="121">
        <v>8</v>
      </c>
      <c r="AB75" s="121">
        <v>0</v>
      </c>
      <c r="AC75" s="121">
        <v>3</v>
      </c>
      <c r="AZ75" s="121">
        <v>1</v>
      </c>
      <c r="BA75" s="121">
        <f t="shared" si="19"/>
        <v>0</v>
      </c>
      <c r="BB75" s="121">
        <f t="shared" si="20"/>
        <v>0</v>
      </c>
      <c r="BC75" s="121">
        <f t="shared" si="21"/>
        <v>0</v>
      </c>
      <c r="BD75" s="121">
        <f t="shared" si="22"/>
        <v>0</v>
      </c>
      <c r="BE75" s="121">
        <f t="shared" si="23"/>
        <v>0</v>
      </c>
      <c r="CZ75" s="121">
        <v>0</v>
      </c>
    </row>
    <row r="76" spans="1:104" ht="12.75">
      <c r="A76" s="144">
        <v>55</v>
      </c>
      <c r="B76" s="145" t="s">
        <v>204</v>
      </c>
      <c r="C76" s="146" t="s">
        <v>205</v>
      </c>
      <c r="D76" s="147" t="s">
        <v>103</v>
      </c>
      <c r="E76" s="148">
        <v>3.13246</v>
      </c>
      <c r="F76" s="148">
        <v>0</v>
      </c>
      <c r="G76" s="149">
        <f t="shared" si="18"/>
        <v>0</v>
      </c>
      <c r="O76" s="143">
        <v>2</v>
      </c>
      <c r="AA76" s="121">
        <v>8</v>
      </c>
      <c r="AB76" s="121">
        <v>0</v>
      </c>
      <c r="AC76" s="121">
        <v>3</v>
      </c>
      <c r="AZ76" s="121">
        <v>1</v>
      </c>
      <c r="BA76" s="121">
        <f t="shared" si="19"/>
        <v>0</v>
      </c>
      <c r="BB76" s="121">
        <f t="shared" si="20"/>
        <v>0</v>
      </c>
      <c r="BC76" s="121">
        <f t="shared" si="21"/>
        <v>0</v>
      </c>
      <c r="BD76" s="121">
        <f t="shared" si="22"/>
        <v>0</v>
      </c>
      <c r="BE76" s="121">
        <f t="shared" si="23"/>
        <v>0</v>
      </c>
      <c r="CZ76" s="121">
        <v>0</v>
      </c>
    </row>
    <row r="77" spans="1:104" ht="12.75">
      <c r="A77" s="144">
        <v>56</v>
      </c>
      <c r="B77" s="145" t="s">
        <v>206</v>
      </c>
      <c r="C77" s="146" t="s">
        <v>207</v>
      </c>
      <c r="D77" s="147" t="s">
        <v>103</v>
      </c>
      <c r="E77" s="148">
        <v>15.6623</v>
      </c>
      <c r="F77" s="148">
        <v>0</v>
      </c>
      <c r="G77" s="149">
        <f t="shared" si="18"/>
        <v>0</v>
      </c>
      <c r="O77" s="143">
        <v>2</v>
      </c>
      <c r="AA77" s="121">
        <v>8</v>
      </c>
      <c r="AB77" s="121">
        <v>0</v>
      </c>
      <c r="AC77" s="121">
        <v>3</v>
      </c>
      <c r="AZ77" s="121">
        <v>1</v>
      </c>
      <c r="BA77" s="121">
        <f t="shared" si="19"/>
        <v>0</v>
      </c>
      <c r="BB77" s="121">
        <f t="shared" si="20"/>
        <v>0</v>
      </c>
      <c r="BC77" s="121">
        <f t="shared" si="21"/>
        <v>0</v>
      </c>
      <c r="BD77" s="121">
        <f t="shared" si="22"/>
        <v>0</v>
      </c>
      <c r="BE77" s="121">
        <f t="shared" si="23"/>
        <v>0</v>
      </c>
      <c r="CZ77" s="121">
        <v>0</v>
      </c>
    </row>
    <row r="78" spans="1:104" ht="12.75">
      <c r="A78" s="144">
        <v>57</v>
      </c>
      <c r="B78" s="145" t="s">
        <v>208</v>
      </c>
      <c r="C78" s="146" t="s">
        <v>209</v>
      </c>
      <c r="D78" s="147" t="s">
        <v>103</v>
      </c>
      <c r="E78" s="148">
        <v>1.56623</v>
      </c>
      <c r="F78" s="148">
        <v>0</v>
      </c>
      <c r="G78" s="149">
        <f t="shared" si="18"/>
        <v>0</v>
      </c>
      <c r="O78" s="143">
        <v>2</v>
      </c>
      <c r="AA78" s="121">
        <v>8</v>
      </c>
      <c r="AB78" s="121">
        <v>1</v>
      </c>
      <c r="AC78" s="121">
        <v>3</v>
      </c>
      <c r="AZ78" s="121">
        <v>1</v>
      </c>
      <c r="BA78" s="121">
        <f t="shared" si="19"/>
        <v>0</v>
      </c>
      <c r="BB78" s="121">
        <f t="shared" si="20"/>
        <v>0</v>
      </c>
      <c r="BC78" s="121">
        <f t="shared" si="21"/>
        <v>0</v>
      </c>
      <c r="BD78" s="121">
        <f t="shared" si="22"/>
        <v>0</v>
      </c>
      <c r="BE78" s="121">
        <f t="shared" si="23"/>
        <v>0</v>
      </c>
      <c r="CZ78" s="121">
        <v>0</v>
      </c>
    </row>
    <row r="79" spans="1:57" ht="12.75">
      <c r="A79" s="150"/>
      <c r="B79" s="151" t="s">
        <v>70</v>
      </c>
      <c r="C79" s="152" t="str">
        <f>CONCATENATE(B71," ",C71)</f>
        <v>D96 Přesuny suti a vybouraných hmot</v>
      </c>
      <c r="D79" s="150"/>
      <c r="E79" s="153"/>
      <c r="F79" s="153"/>
      <c r="G79" s="154">
        <f>SUM(G71:G78)</f>
        <v>0</v>
      </c>
      <c r="O79" s="143">
        <v>4</v>
      </c>
      <c r="BA79" s="155">
        <f>SUM(BA71:BA78)</f>
        <v>0</v>
      </c>
      <c r="BB79" s="155">
        <f>SUM(BB71:BB78)</f>
        <v>0</v>
      </c>
      <c r="BC79" s="155">
        <f>SUM(BC71:BC78)</f>
        <v>0</v>
      </c>
      <c r="BD79" s="155">
        <f>SUM(BD71:BD78)</f>
        <v>0</v>
      </c>
      <c r="BE79" s="155">
        <f>SUM(BE71:BE78)</f>
        <v>0</v>
      </c>
    </row>
    <row r="80" ht="12.75">
      <c r="E80" s="121"/>
    </row>
    <row r="81" ht="12.75">
      <c r="E81" s="121"/>
    </row>
    <row r="82" ht="12.75">
      <c r="E82" s="121"/>
    </row>
    <row r="83" ht="12.75">
      <c r="E83" s="121"/>
    </row>
    <row r="84" ht="12.75">
      <c r="E84" s="121"/>
    </row>
    <row r="85" ht="12.75">
      <c r="E85" s="121"/>
    </row>
    <row r="86" ht="12.75">
      <c r="E86" s="121"/>
    </row>
    <row r="87" ht="12.75">
      <c r="E87" s="121"/>
    </row>
    <row r="88" ht="12.75">
      <c r="E88" s="121"/>
    </row>
    <row r="89" ht="12.75">
      <c r="E89" s="121"/>
    </row>
    <row r="90" ht="12.75">
      <c r="E90" s="121"/>
    </row>
    <row r="91" ht="12.75">
      <c r="E91" s="121"/>
    </row>
    <row r="92" ht="12.75">
      <c r="E92" s="121"/>
    </row>
    <row r="93" ht="12.75">
      <c r="E93" s="121"/>
    </row>
    <row r="94" ht="12.75">
      <c r="E94" s="121"/>
    </row>
    <row r="95" ht="12.75">
      <c r="E95" s="121"/>
    </row>
    <row r="96" ht="12.75">
      <c r="E96" s="121"/>
    </row>
    <row r="97" ht="12.75">
      <c r="E97" s="121"/>
    </row>
    <row r="98" ht="12.75">
      <c r="E98" s="121"/>
    </row>
    <row r="99" ht="12.75">
      <c r="E99" s="121"/>
    </row>
    <row r="100" ht="12.75">
      <c r="E100" s="121"/>
    </row>
    <row r="101" ht="12.75">
      <c r="E101" s="121"/>
    </row>
    <row r="102" ht="12.75">
      <c r="E102" s="121"/>
    </row>
    <row r="103" spans="1:7" ht="12.75">
      <c r="A103" s="156"/>
      <c r="B103" s="156"/>
      <c r="C103" s="156"/>
      <c r="D103" s="156"/>
      <c r="E103" s="156"/>
      <c r="F103" s="156"/>
      <c r="G103" s="156"/>
    </row>
    <row r="104" spans="1:7" ht="12.75">
      <c r="A104" s="156"/>
      <c r="B104" s="156"/>
      <c r="C104" s="156"/>
      <c r="D104" s="156"/>
      <c r="E104" s="156"/>
      <c r="F104" s="156"/>
      <c r="G104" s="156"/>
    </row>
    <row r="105" spans="1:7" ht="12.75">
      <c r="A105" s="156"/>
      <c r="B105" s="156"/>
      <c r="C105" s="156"/>
      <c r="D105" s="156"/>
      <c r="E105" s="156"/>
      <c r="F105" s="156"/>
      <c r="G105" s="156"/>
    </row>
    <row r="106" spans="1:7" ht="12.75">
      <c r="A106" s="156"/>
      <c r="B106" s="156"/>
      <c r="C106" s="156"/>
      <c r="D106" s="156"/>
      <c r="E106" s="156"/>
      <c r="F106" s="156"/>
      <c r="G106" s="156"/>
    </row>
    <row r="107" ht="12.75">
      <c r="E107" s="121"/>
    </row>
    <row r="108" ht="12.75">
      <c r="E108" s="121"/>
    </row>
    <row r="109" ht="12.75">
      <c r="E109" s="121"/>
    </row>
    <row r="110" ht="12.75">
      <c r="E110" s="121"/>
    </row>
    <row r="111" ht="12.75">
      <c r="E111" s="121"/>
    </row>
    <row r="112" ht="12.75">
      <c r="E112" s="121"/>
    </row>
    <row r="113" ht="12.75">
      <c r="E113" s="121"/>
    </row>
    <row r="114" ht="12.75">
      <c r="E114" s="121"/>
    </row>
    <row r="115" ht="12.75">
      <c r="E115" s="121"/>
    </row>
    <row r="116" ht="12.75">
      <c r="E116" s="121"/>
    </row>
    <row r="117" ht="12.75">
      <c r="E117" s="121"/>
    </row>
    <row r="118" ht="12.75">
      <c r="E118" s="121"/>
    </row>
    <row r="119" ht="12.75">
      <c r="E119" s="121"/>
    </row>
    <row r="120" ht="12.75">
      <c r="E120" s="121"/>
    </row>
    <row r="121" ht="12.75">
      <c r="E121" s="121"/>
    </row>
    <row r="122" ht="12.75">
      <c r="E122" s="121"/>
    </row>
    <row r="123" ht="12.75">
      <c r="E123" s="121"/>
    </row>
    <row r="124" ht="12.75">
      <c r="E124" s="121"/>
    </row>
    <row r="125" ht="12.75">
      <c r="E125" s="121"/>
    </row>
    <row r="126" ht="12.75">
      <c r="E126" s="121"/>
    </row>
    <row r="127" ht="12.75">
      <c r="E127" s="121"/>
    </row>
    <row r="128" ht="12.75">
      <c r="E128" s="121"/>
    </row>
    <row r="129" ht="12.75">
      <c r="E129" s="121"/>
    </row>
    <row r="130" ht="12.75">
      <c r="E130" s="121"/>
    </row>
    <row r="131" ht="12.75">
      <c r="E131" s="121"/>
    </row>
    <row r="132" ht="12.75">
      <c r="E132" s="121"/>
    </row>
    <row r="133" ht="12.75">
      <c r="E133" s="121"/>
    </row>
    <row r="134" ht="12.75">
      <c r="E134" s="121"/>
    </row>
    <row r="135" ht="12.75">
      <c r="E135" s="121"/>
    </row>
    <row r="136" ht="12.75">
      <c r="E136" s="121"/>
    </row>
    <row r="137" ht="12.75">
      <c r="E137" s="121"/>
    </row>
    <row r="138" spans="1:2" ht="12.75">
      <c r="A138" s="157"/>
      <c r="B138" s="157"/>
    </row>
    <row r="139" spans="1:7" ht="12.75">
      <c r="A139" s="156"/>
      <c r="B139" s="156"/>
      <c r="C139" s="158"/>
      <c r="D139" s="158"/>
      <c r="E139" s="159"/>
      <c r="F139" s="158"/>
      <c r="G139" s="160"/>
    </row>
    <row r="140" spans="1:7" ht="12.75">
      <c r="A140" s="161"/>
      <c r="B140" s="161"/>
      <c r="C140" s="156"/>
      <c r="D140" s="156"/>
      <c r="E140" s="162"/>
      <c r="F140" s="156"/>
      <c r="G140" s="156"/>
    </row>
    <row r="141" spans="1:7" ht="12.75">
      <c r="A141" s="156"/>
      <c r="B141" s="156"/>
      <c r="C141" s="156"/>
      <c r="D141" s="156"/>
      <c r="E141" s="162"/>
      <c r="F141" s="156"/>
      <c r="G141" s="156"/>
    </row>
    <row r="142" spans="1:7" ht="12.75">
      <c r="A142" s="156"/>
      <c r="B142" s="156"/>
      <c r="C142" s="156"/>
      <c r="D142" s="156"/>
      <c r="E142" s="162"/>
      <c r="F142" s="156"/>
      <c r="G142" s="156"/>
    </row>
    <row r="143" spans="1:7" ht="12.75">
      <c r="A143" s="156"/>
      <c r="B143" s="156"/>
      <c r="C143" s="156"/>
      <c r="D143" s="156"/>
      <c r="E143" s="162"/>
      <c r="F143" s="156"/>
      <c r="G143" s="156"/>
    </row>
    <row r="144" spans="1:7" ht="12.75">
      <c r="A144" s="156"/>
      <c r="B144" s="156"/>
      <c r="C144" s="156"/>
      <c r="D144" s="156"/>
      <c r="E144" s="162"/>
      <c r="F144" s="156"/>
      <c r="G144" s="156"/>
    </row>
    <row r="145" spans="1:7" ht="12.75">
      <c r="A145" s="156"/>
      <c r="B145" s="156"/>
      <c r="C145" s="156"/>
      <c r="D145" s="156"/>
      <c r="E145" s="162"/>
      <c r="F145" s="156"/>
      <c r="G145" s="156"/>
    </row>
    <row r="146" spans="1:7" ht="12.75">
      <c r="A146" s="156"/>
      <c r="B146" s="156"/>
      <c r="C146" s="156"/>
      <c r="D146" s="156"/>
      <c r="E146" s="162"/>
      <c r="F146" s="156"/>
      <c r="G146" s="156"/>
    </row>
    <row r="147" spans="1:7" ht="12.75">
      <c r="A147" s="156"/>
      <c r="B147" s="156"/>
      <c r="C147" s="156"/>
      <c r="D147" s="156"/>
      <c r="E147" s="162"/>
      <c r="F147" s="156"/>
      <c r="G147" s="156"/>
    </row>
    <row r="148" spans="1:7" ht="12.75">
      <c r="A148" s="156"/>
      <c r="B148" s="156"/>
      <c r="C148" s="156"/>
      <c r="D148" s="156"/>
      <c r="E148" s="162"/>
      <c r="F148" s="156"/>
      <c r="G148" s="156"/>
    </row>
    <row r="149" spans="1:7" ht="12.75">
      <c r="A149" s="156"/>
      <c r="B149" s="156"/>
      <c r="C149" s="156"/>
      <c r="D149" s="156"/>
      <c r="E149" s="162"/>
      <c r="F149" s="156"/>
      <c r="G149" s="156"/>
    </row>
    <row r="150" spans="1:7" ht="12.75">
      <c r="A150" s="156"/>
      <c r="B150" s="156"/>
      <c r="C150" s="156"/>
      <c r="D150" s="156"/>
      <c r="E150" s="162"/>
      <c r="F150" s="156"/>
      <c r="G150" s="156"/>
    </row>
    <row r="151" spans="1:7" ht="12.75">
      <c r="A151" s="156"/>
      <c r="B151" s="156"/>
      <c r="C151" s="156"/>
      <c r="D151" s="156"/>
      <c r="E151" s="162"/>
      <c r="F151" s="156"/>
      <c r="G151" s="156"/>
    </row>
    <row r="152" spans="1:7" ht="12.75">
      <c r="A152" s="156"/>
      <c r="B152" s="156"/>
      <c r="C152" s="156"/>
      <c r="D152" s="156"/>
      <c r="E152" s="162"/>
      <c r="F152" s="156"/>
      <c r="G152" s="156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Projekce</cp:lastModifiedBy>
  <dcterms:created xsi:type="dcterms:W3CDTF">2013-05-30T06:32:45Z</dcterms:created>
  <dcterms:modified xsi:type="dcterms:W3CDTF">2013-05-30T06:41:08Z</dcterms:modified>
  <cp:category/>
  <cp:version/>
  <cp:contentType/>
  <cp:contentStatus/>
</cp:coreProperties>
</file>